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405" windowWidth="14805" windowHeight="7710"/>
  </bookViews>
  <sheets>
    <sheet name="Прейскурант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>#REF!</definedName>
    <definedName name="_SP1">[1]FES!#REF!</definedName>
    <definedName name="_SP10">[1]FES!#REF!</definedName>
    <definedName name="_SP11">[1]FES!#REF!</definedName>
    <definedName name="_SP12">[1]FES!#REF!</definedName>
    <definedName name="_SP13">[1]FES!#REF!</definedName>
    <definedName name="_SP14">[1]FES!#REF!</definedName>
    <definedName name="_SP15">[1]FES!#REF!</definedName>
    <definedName name="_SP16">[1]FES!#REF!</definedName>
    <definedName name="_SP17">[1]FES!#REF!</definedName>
    <definedName name="_SP18">[1]FES!#REF!</definedName>
    <definedName name="_SP19">[1]FES!#REF!</definedName>
    <definedName name="_SP2">[1]FES!#REF!</definedName>
    <definedName name="_SP20">[1]FES!#REF!</definedName>
    <definedName name="_SP3">[1]FES!#REF!</definedName>
    <definedName name="_SP4">[1]FES!#REF!</definedName>
    <definedName name="_SP5">[1]FES!#REF!</definedName>
    <definedName name="_SP7">[1]FES!#REF!</definedName>
    <definedName name="_SP8">[1]FES!#REF!</definedName>
    <definedName name="_SP9">[1]FES!#REF!</definedName>
    <definedName name="_xlnm._FilterDatabase" localSheetId="0" hidden="1">Прейскурант!$A$14:$M$14</definedName>
    <definedName name="CompOt">[2]!CompOt</definedName>
    <definedName name="CompRas">[2]!CompRas</definedName>
    <definedName name="ct">[2]!ct</definedName>
    <definedName name="dsragh">[2]!dsragh</definedName>
    <definedName name="ew">[2]!ew</definedName>
    <definedName name="fff" localSheetId="0">#REF!</definedName>
    <definedName name="fff">#REF!</definedName>
    <definedName name="fg">[2]!fg</definedName>
    <definedName name="gh">[2]!gh</definedName>
    <definedName name="k">[2]!k</definedName>
    <definedName name="Personal">'[3]6 Списки'!$A$2:$A$20</definedName>
    <definedName name="Project">[4]Списки!$B$2:$B$21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VV">[2]!VV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Z_0452EAD1_6CB6_4249_81DD_9777DB389BC8_.wvu.FilterData" localSheetId="0" hidden="1">Прейскурант!$A$14:$M$14</definedName>
    <definedName name="Z_1D6CAEC7_656E_4656_9BEE_EBB2CA08ACC0_.wvu.FilterData" localSheetId="0" hidden="1">Прейскурант!$A$14:$M$14</definedName>
    <definedName name="Z_4E53165D_0C47_4780_B465_B4ED0EEAB22B_.wvu.FilterData" localSheetId="0" hidden="1">Прейскурант!$A$14:$M$14</definedName>
    <definedName name="Z_4E53165D_0C47_4780_B465_B4ED0EEAB22B_.wvu.PrintArea" localSheetId="0" hidden="1">Прейскурант!$A$1:$D$14</definedName>
    <definedName name="Z_602647B0_49A1_4DA4_BF24_2DE9C8D53081_.wvu.FilterData" localSheetId="0" hidden="1">Прейскурант!$A$14:$M$14</definedName>
    <definedName name="Z_602647B0_49A1_4DA4_BF24_2DE9C8D53081_.wvu.PrintArea" localSheetId="0" hidden="1">Прейскурант!$A$1:$D$14</definedName>
    <definedName name="Z_D6282D01_3CEA_4D78_85A7_8059CE9ECDFB_.wvu.FilterData" localSheetId="0" hidden="1">Прейскурант!$A$14:$M$14</definedName>
    <definedName name="Z_D6282D01_3CEA_4D78_85A7_8059CE9ECDFB_.wvu.PrintArea" localSheetId="0" hidden="1">Прейскурант!$A$1:$D$14</definedName>
    <definedName name="а1" localSheetId="0">#REF!</definedName>
    <definedName name="а1">#REF!</definedName>
    <definedName name="А8" localSheetId="0">#REF!</definedName>
    <definedName name="А8">#REF!</definedName>
    <definedName name="аа">[2]!аа</definedName>
    <definedName name="АААААААА">[2]!АААААААА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п">[2]!ап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в23ё">[2]!в23ё</definedName>
    <definedName name="вв">[2]!вв</definedName>
    <definedName name="вс" localSheetId="0">[5]расшифровка!#REF!</definedName>
    <definedName name="вс">[5]расшифровка!#REF!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дек">#REF!</definedName>
    <definedName name="дек2">#REF!</definedName>
    <definedName name="з4">#REF!</definedName>
    <definedName name="_xlnm.Print_Titles" localSheetId="0">Прейскурант!$14:$14</definedName>
    <definedName name="й">[2]!й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[2]!йй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юл">#REF!</definedName>
    <definedName name="июл2">#REF!</definedName>
    <definedName name="июн">#REF!</definedName>
    <definedName name="июн2">#REF!</definedName>
    <definedName name="ке">[2]!ке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_xlnm.Criteria">#REF!</definedName>
    <definedName name="Критерии_ИМ">#REF!</definedName>
    <definedName name="май">#REF!</definedName>
    <definedName name="май2">#REF!</definedName>
    <definedName name="мам">[2]!мам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ым">[2]!мым</definedName>
    <definedName name="ноя" localSheetId="0">#REF!</definedName>
    <definedName name="ноя">#REF!</definedName>
    <definedName name="ноя2" localSheetId="0">#REF!</definedName>
    <definedName name="ноя2">#REF!</definedName>
    <definedName name="_xlnm.Print_Area" localSheetId="0">Прейскурант!$A$1:$D$291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с">[2]!олс</definedName>
    <definedName name="Операция" localSheetId="0">#REF!</definedName>
    <definedName name="Операция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ервый">#REF!</definedName>
    <definedName name="ПМС">[2]!ПМС</definedName>
    <definedName name="ПМС1">[2]!ПМС1</definedName>
    <definedName name="Подоперация" localSheetId="0">#REF!</definedName>
    <definedName name="Подоперация">#REF!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ход_расход">#REF!</definedName>
    <definedName name="Проект">#REF!</definedName>
    <definedName name="прош_год">#REF!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с">[2]!с</definedName>
    <definedName name="себестоимость2">[2]!себестоимость2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с">[2]!сс</definedName>
    <definedName name="сссс">[2]!сссс</definedName>
    <definedName name="ссы">[2]!ссы</definedName>
    <definedName name="Статья" localSheetId="0">#REF!</definedName>
    <definedName name="Статья">#REF!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у">[2]!у</definedName>
    <definedName name="ук">[2]!ук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2">'[6]план 2000'!$G$643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[7]Лист1!#REF!</definedName>
    <definedName name="фо">[7]Лист1!#REF!</definedName>
    <definedName name="ц">[2]!ц</definedName>
    <definedName name="цу">[2]!цу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>#REF!</definedName>
    <definedName name="шир_тек">#REF!</definedName>
    <definedName name="щ">[2]!щ</definedName>
    <definedName name="ыв">[2]!ыв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ыыы">[2]!ыыыы</definedName>
    <definedName name="ю">[2]!ю</definedName>
    <definedName name="янв" localSheetId="0">#REF!</definedName>
    <definedName name="янв">#REF!</definedName>
    <definedName name="янв2" localSheetId="0">#REF!</definedName>
    <definedName name="янв2">#REF!</definedName>
  </definedNames>
  <calcPr calcId="124519"/>
</workbook>
</file>

<file path=xl/calcChain.xml><?xml version="1.0" encoding="utf-8"?>
<calcChain xmlns="http://schemas.openxmlformats.org/spreadsheetml/2006/main">
  <c r="E17" i="4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16"/>
  <c r="A18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17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B270"/>
  <c r="C270"/>
  <c r="D270"/>
  <c r="B271"/>
  <c r="C271"/>
  <c r="D271"/>
  <c r="B272"/>
  <c r="C272"/>
  <c r="D272"/>
  <c r="B273"/>
  <c r="C273"/>
  <c r="D273"/>
  <c r="B274"/>
  <c r="B275"/>
  <c r="C275"/>
  <c r="D275"/>
  <c r="B276"/>
  <c r="C276"/>
  <c r="D276"/>
  <c r="B277"/>
  <c r="C277"/>
  <c r="D277"/>
  <c r="B278"/>
  <c r="C278"/>
  <c r="D278"/>
  <c r="B279"/>
  <c r="C279"/>
  <c r="D279"/>
  <c r="B280"/>
  <c r="C280"/>
  <c r="D280"/>
  <c r="B281"/>
  <c r="C281"/>
  <c r="D281"/>
  <c r="B282"/>
  <c r="C282"/>
  <c r="D282"/>
  <c r="B283"/>
  <c r="C283"/>
  <c r="D283"/>
  <c r="B284"/>
  <c r="C284"/>
  <c r="D284"/>
  <c r="B285"/>
  <c r="C285"/>
  <c r="D285"/>
  <c r="D258"/>
  <c r="C258"/>
  <c r="B258"/>
  <c r="D257"/>
  <c r="C257"/>
  <c r="B257"/>
  <c r="D256"/>
  <c r="C256"/>
  <c r="B256"/>
  <c r="D255"/>
  <c r="C255"/>
  <c r="B255"/>
  <c r="B254"/>
  <c r="B242"/>
  <c r="C242"/>
  <c r="D242"/>
  <c r="B243"/>
  <c r="C243"/>
  <c r="D243"/>
  <c r="B244"/>
  <c r="C244"/>
  <c r="D244"/>
  <c r="B245"/>
  <c r="C245"/>
  <c r="D245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38"/>
  <c r="C238"/>
  <c r="D238"/>
  <c r="B239"/>
  <c r="C239"/>
  <c r="D239"/>
  <c r="B240"/>
  <c r="C240"/>
  <c r="D240"/>
  <c r="B228"/>
  <c r="C228"/>
  <c r="D228"/>
  <c r="B229"/>
  <c r="C229"/>
  <c r="D229"/>
  <c r="B230"/>
  <c r="C230"/>
  <c r="D230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17"/>
  <c r="C217"/>
  <c r="D217"/>
  <c r="B218"/>
  <c r="C218"/>
  <c r="D218"/>
  <c r="B219"/>
  <c r="C219"/>
  <c r="D219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B226"/>
  <c r="C226"/>
  <c r="D226"/>
  <c r="B227"/>
  <c r="C227"/>
  <c r="D227"/>
  <c r="B206"/>
  <c r="C206"/>
  <c r="D206"/>
  <c r="B207"/>
  <c r="C207"/>
  <c r="D207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B216"/>
  <c r="C216"/>
  <c r="D216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D198"/>
  <c r="C198"/>
  <c r="B198"/>
  <c r="D197"/>
  <c r="C197"/>
  <c r="B197"/>
  <c r="D196"/>
  <c r="C196"/>
  <c r="B196"/>
  <c r="D195"/>
  <c r="C195"/>
  <c r="B195"/>
  <c r="D194"/>
  <c r="C194"/>
  <c r="B194"/>
  <c r="D193"/>
  <c r="C193"/>
  <c r="B193"/>
  <c r="D192"/>
  <c r="C192"/>
  <c r="B192"/>
  <c r="D191"/>
  <c r="C191"/>
  <c r="B191"/>
  <c r="D190"/>
  <c r="C190"/>
  <c r="B190"/>
  <c r="D189"/>
  <c r="C189"/>
  <c r="B189"/>
  <c r="D188"/>
  <c r="C188"/>
  <c r="B188"/>
  <c r="D187"/>
  <c r="C187"/>
  <c r="B187"/>
  <c r="D186"/>
  <c r="C186"/>
  <c r="B186"/>
  <c r="D185"/>
  <c r="C185"/>
  <c r="B185"/>
  <c r="D184"/>
  <c r="C184"/>
  <c r="B184"/>
  <c r="D183"/>
  <c r="C183"/>
  <c r="B183"/>
  <c r="D182"/>
  <c r="C182"/>
  <c r="B182"/>
  <c r="D181"/>
  <c r="C181"/>
  <c r="B181"/>
  <c r="D180"/>
  <c r="C180"/>
  <c r="B180"/>
  <c r="D179"/>
  <c r="C179"/>
  <c r="B179"/>
  <c r="D178"/>
  <c r="C178"/>
  <c r="B178"/>
  <c r="D177"/>
  <c r="C177"/>
  <c r="B177"/>
  <c r="D176"/>
  <c r="C176"/>
  <c r="B176"/>
  <c r="D175"/>
  <c r="C175"/>
  <c r="B175"/>
  <c r="D174"/>
  <c r="C174"/>
  <c r="B174"/>
  <c r="D173"/>
  <c r="C173"/>
  <c r="B173"/>
  <c r="D172"/>
  <c r="C172"/>
  <c r="B172"/>
  <c r="D171"/>
  <c r="C171"/>
  <c r="B171"/>
  <c r="D170"/>
  <c r="C170"/>
  <c r="B170"/>
  <c r="D169"/>
  <c r="C169"/>
  <c r="B169"/>
  <c r="D168"/>
  <c r="C168"/>
  <c r="B168"/>
  <c r="D167"/>
  <c r="C167"/>
  <c r="B167"/>
  <c r="D166"/>
  <c r="C166"/>
  <c r="B166"/>
  <c r="D165"/>
  <c r="C165"/>
  <c r="B165"/>
  <c r="D164"/>
  <c r="C164"/>
  <c r="B164"/>
  <c r="D163"/>
  <c r="C163"/>
  <c r="B163"/>
  <c r="D162"/>
  <c r="C162"/>
  <c r="B162"/>
  <c r="D161"/>
  <c r="C161"/>
  <c r="B161"/>
  <c r="D160"/>
  <c r="C160"/>
  <c r="B160"/>
  <c r="D159"/>
  <c r="C159"/>
  <c r="B159"/>
  <c r="D158"/>
  <c r="C158"/>
  <c r="B158"/>
  <c r="D157"/>
  <c r="C157"/>
  <c r="B157"/>
  <c r="D156"/>
  <c r="C156"/>
  <c r="B156"/>
  <c r="D155"/>
  <c r="C155"/>
  <c r="B155"/>
  <c r="D154"/>
  <c r="C154"/>
  <c r="B154"/>
  <c r="D103"/>
  <c r="D104"/>
  <c r="D105"/>
  <c r="C103"/>
  <c r="C104"/>
  <c r="C105"/>
  <c r="B103"/>
  <c r="B104"/>
  <c r="B105"/>
  <c r="D83"/>
  <c r="C83"/>
  <c r="B83"/>
  <c r="D143"/>
  <c r="D144"/>
  <c r="D145"/>
  <c r="D146"/>
  <c r="D147"/>
  <c r="D148"/>
  <c r="D149"/>
  <c r="D150"/>
  <c r="D151"/>
  <c r="D152"/>
  <c r="C143"/>
  <c r="C144"/>
  <c r="C145"/>
  <c r="C146"/>
  <c r="C147"/>
  <c r="C148"/>
  <c r="C149"/>
  <c r="C150"/>
  <c r="C151"/>
  <c r="C152"/>
  <c r="B143"/>
  <c r="B144"/>
  <c r="B145"/>
  <c r="B146"/>
  <c r="B147"/>
  <c r="B148"/>
  <c r="B149"/>
  <c r="B150"/>
  <c r="B151"/>
  <c r="B152"/>
  <c r="B142"/>
  <c r="C142"/>
  <c r="D142"/>
  <c r="D139"/>
  <c r="D140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B122"/>
  <c r="B123"/>
  <c r="B124"/>
  <c r="B125"/>
  <c r="B127"/>
  <c r="B128"/>
  <c r="B129"/>
  <c r="B130"/>
  <c r="B131"/>
  <c r="B132"/>
  <c r="B133"/>
  <c r="B134"/>
  <c r="B135"/>
  <c r="B136"/>
  <c r="B137"/>
  <c r="B138"/>
  <c r="B139"/>
  <c r="B140"/>
  <c r="B121"/>
  <c r="C121"/>
  <c r="D121"/>
  <c r="D110"/>
  <c r="D111"/>
  <c r="D112"/>
  <c r="D113"/>
  <c r="D114"/>
  <c r="D115"/>
  <c r="D116"/>
  <c r="D117"/>
  <c r="D118"/>
  <c r="D119"/>
  <c r="C110"/>
  <c r="C111"/>
  <c r="C112"/>
  <c r="C113"/>
  <c r="C114"/>
  <c r="C115"/>
  <c r="C116"/>
  <c r="C117"/>
  <c r="C118"/>
  <c r="C119"/>
  <c r="B110"/>
  <c r="B111"/>
  <c r="B112"/>
  <c r="B113"/>
  <c r="B114"/>
  <c r="B115"/>
  <c r="B116"/>
  <c r="B117"/>
  <c r="B118"/>
  <c r="B119"/>
  <c r="B109"/>
  <c r="C109"/>
  <c r="D109"/>
  <c r="D106"/>
  <c r="D107"/>
  <c r="C106"/>
  <c r="C107"/>
  <c r="B106"/>
  <c r="B107"/>
  <c r="D86"/>
  <c r="D87"/>
  <c r="D88"/>
  <c r="D89"/>
  <c r="D90"/>
  <c r="D91"/>
  <c r="D92"/>
  <c r="D93"/>
  <c r="D94"/>
  <c r="D95"/>
  <c r="D96"/>
  <c r="D97"/>
  <c r="D98"/>
  <c r="D99"/>
  <c r="D100"/>
  <c r="D101"/>
  <c r="D102"/>
  <c r="C86"/>
  <c r="C87"/>
  <c r="C88"/>
  <c r="C89"/>
  <c r="C90"/>
  <c r="C91"/>
  <c r="C92"/>
  <c r="C93"/>
  <c r="C94"/>
  <c r="C95"/>
  <c r="C96"/>
  <c r="C97"/>
  <c r="C98"/>
  <c r="C99"/>
  <c r="C100"/>
  <c r="C101"/>
  <c r="C102"/>
  <c r="B86"/>
  <c r="B87"/>
  <c r="B88"/>
  <c r="B89"/>
  <c r="B90"/>
  <c r="B91"/>
  <c r="B92"/>
  <c r="B93"/>
  <c r="B94"/>
  <c r="B95"/>
  <c r="B96"/>
  <c r="B97"/>
  <c r="B98"/>
  <c r="B99"/>
  <c r="B100"/>
  <c r="B101"/>
  <c r="B102"/>
  <c r="B85"/>
  <c r="C85"/>
  <c r="D85"/>
  <c r="D68"/>
  <c r="D69"/>
  <c r="D70"/>
  <c r="D71"/>
  <c r="D72"/>
  <c r="D73"/>
  <c r="D74"/>
  <c r="D75"/>
  <c r="D76"/>
  <c r="D77"/>
  <c r="D78"/>
  <c r="D79"/>
  <c r="D80"/>
  <c r="D81"/>
  <c r="D82"/>
  <c r="D52"/>
  <c r="D53"/>
  <c r="D54"/>
  <c r="D55"/>
  <c r="D56"/>
  <c r="D57"/>
  <c r="D58"/>
  <c r="D59"/>
  <c r="D60"/>
  <c r="D61"/>
  <c r="D62"/>
  <c r="D63"/>
  <c r="D64"/>
  <c r="D65"/>
  <c r="D66"/>
  <c r="D67"/>
  <c r="C76"/>
  <c r="C77"/>
  <c r="C78"/>
  <c r="C79"/>
  <c r="C80"/>
  <c r="C81"/>
  <c r="C82"/>
  <c r="C62"/>
  <c r="C63"/>
  <c r="C64"/>
  <c r="C65"/>
  <c r="C66"/>
  <c r="C67"/>
  <c r="C68"/>
  <c r="C69"/>
  <c r="C70"/>
  <c r="C71"/>
  <c r="C72"/>
  <c r="C73"/>
  <c r="C74"/>
  <c r="C75"/>
  <c r="C52"/>
  <c r="C53"/>
  <c r="C54"/>
  <c r="C55"/>
  <c r="C56"/>
  <c r="C57"/>
  <c r="C58"/>
  <c r="C59"/>
  <c r="C60"/>
  <c r="C61"/>
  <c r="B76"/>
  <c r="B77"/>
  <c r="B78"/>
  <c r="B79"/>
  <c r="B80"/>
  <c r="B81"/>
  <c r="B82"/>
  <c r="B66"/>
  <c r="B67"/>
  <c r="B68"/>
  <c r="B69"/>
  <c r="B70"/>
  <c r="B71"/>
  <c r="B72"/>
  <c r="B73"/>
  <c r="B74"/>
  <c r="B75"/>
  <c r="B52"/>
  <c r="B53"/>
  <c r="B54"/>
  <c r="B55"/>
  <c r="B56"/>
  <c r="B57"/>
  <c r="B58"/>
  <c r="B59"/>
  <c r="B60"/>
  <c r="B61"/>
  <c r="B62"/>
  <c r="B63"/>
  <c r="B65"/>
  <c r="B51"/>
  <c r="C51"/>
  <c r="D51"/>
  <c r="D46"/>
  <c r="D47"/>
  <c r="D48"/>
  <c r="D49"/>
  <c r="D32"/>
  <c r="D33"/>
  <c r="D34"/>
  <c r="D35"/>
  <c r="D36"/>
  <c r="D37"/>
  <c r="D38"/>
  <c r="D39"/>
  <c r="D40"/>
  <c r="D41"/>
  <c r="D42"/>
  <c r="D43"/>
  <c r="D44"/>
  <c r="D45"/>
  <c r="D17"/>
  <c r="D18"/>
  <c r="D19"/>
  <c r="D20"/>
  <c r="D21"/>
  <c r="D22"/>
  <c r="D23"/>
  <c r="D24"/>
  <c r="D25"/>
  <c r="D26"/>
  <c r="D27"/>
  <c r="D28"/>
  <c r="D29"/>
  <c r="D30"/>
  <c r="D31"/>
  <c r="C34"/>
  <c r="C35"/>
  <c r="C36"/>
  <c r="C37"/>
  <c r="C38"/>
  <c r="C39"/>
  <c r="C40"/>
  <c r="C41"/>
  <c r="C42"/>
  <c r="C43"/>
  <c r="C44"/>
  <c r="C45"/>
  <c r="C46"/>
  <c r="C47"/>
  <c r="C48"/>
  <c r="C49"/>
  <c r="C17"/>
  <c r="C18"/>
  <c r="C19"/>
  <c r="C20"/>
  <c r="C21"/>
  <c r="C22"/>
  <c r="C23"/>
  <c r="C24"/>
  <c r="C25"/>
  <c r="C26"/>
  <c r="C27"/>
  <c r="C28"/>
  <c r="C29"/>
  <c r="C30"/>
  <c r="C31"/>
  <c r="C32"/>
  <c r="C33"/>
  <c r="B38"/>
  <c r="B39"/>
  <c r="B40"/>
  <c r="B41"/>
  <c r="B42"/>
  <c r="B43"/>
  <c r="B44"/>
  <c r="B45"/>
  <c r="B46"/>
  <c r="B47"/>
  <c r="B48"/>
  <c r="B49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16"/>
  <c r="C16"/>
  <c r="D16"/>
  <c r="B259"/>
  <c r="B141"/>
  <c r="B120"/>
  <c r="B108"/>
  <c r="B84"/>
  <c r="B50"/>
  <c r="B15"/>
</calcChain>
</file>

<file path=xl/sharedStrings.xml><?xml version="1.0" encoding="utf-8"?>
<sst xmlns="http://schemas.openxmlformats.org/spreadsheetml/2006/main" count="13" uniqueCount="13">
  <si>
    <t>№ п/п</t>
  </si>
  <si>
    <t>Вид работ (услуг)</t>
  </si>
  <si>
    <t>Ед.измер.</t>
  </si>
  <si>
    <t>Стоимость услуги 
(с НДС) руб.</t>
  </si>
  <si>
    <t>К.А. Мартынов</t>
  </si>
  <si>
    <t xml:space="preserve"> Испытания/ Измерения</t>
  </si>
  <si>
    <t>Диагностика</t>
  </si>
  <si>
    <t>Проект реконструкции ТП с пристройкой строительной части на один трансформатор, заменой или расширением РУ-0,4-6-10 кВ</t>
  </si>
  <si>
    <t>Диагностика состояния твердой изоляции трансформаторов (измерение тангенса угла диэлектрических потерь при разных частотах)</t>
  </si>
  <si>
    <t xml:space="preserve">Испытание жил КЛ 35-110 кВ (постоянным повышенным выпрямленным напряжением), за каждые последующие 500м кабеля </t>
  </si>
  <si>
    <t>Замена разрядников</t>
  </si>
  <si>
    <t xml:space="preserve">Прейскурант </t>
  </si>
  <si>
    <t>Цена в том числе НДС 18 %</t>
  </si>
</sst>
</file>

<file path=xl/styles.xml><?xml version="1.0" encoding="utf-8"?>
<styleSheet xmlns="http://schemas.openxmlformats.org/spreadsheetml/2006/main">
  <numFmts count="12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00"/>
    <numFmt numFmtId="166" formatCode="_-* #,##0_р_._-;\-* #,##0_р_._-;_-* &quot;-&quot;??_р_._-;_-@_-"/>
    <numFmt numFmtId="167" formatCode="_-* #,##0_$_-;\-* #,##0_$_-;_-* &quot;-&quot;_$_-;_-@_-"/>
    <numFmt numFmtId="168" formatCode="_-* #,##0.00_$_-;\-* #,##0.00_$_-;_-* &quot;-&quot;??_$_-;_-@_-"/>
    <numFmt numFmtId="169" formatCode="&quot;$&quot;#,##0_);[Red]\(&quot;$&quot;#,##0\)"/>
    <numFmt numFmtId="170" formatCode="_-* #,##0.00&quot;$&quot;_-;\-* #,##0.00&quot;$&quot;_-;_-* &quot;-&quot;??&quot;$&quot;_-;_-@_-"/>
    <numFmt numFmtId="171" formatCode="\$#,##0\ ;\(\$#,##0\)"/>
    <numFmt numFmtId="172" formatCode="General_)"/>
  </numFmts>
  <fonts count="26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</font>
    <font>
      <sz val="12"/>
      <color indexed="24"/>
      <name val="Arial"/>
      <family val="2"/>
      <charset val="204"/>
    </font>
    <font>
      <sz val="10"/>
      <name val="NTHarmonica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44" fontId="8" fillId="0" borderId="0">
      <protection locked="0"/>
    </xf>
    <xf numFmtId="44" fontId="8" fillId="0" borderId="0">
      <protection locked="0"/>
    </xf>
    <xf numFmtId="44" fontId="8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8" fillId="0" borderId="1">
      <protection locked="0"/>
    </xf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/>
    <xf numFmtId="0" fontId="16" fillId="0" borderId="0"/>
    <xf numFmtId="0" fontId="17" fillId="0" borderId="0" applyNumberFormat="0">
      <alignment horizontal="left"/>
    </xf>
    <xf numFmtId="0" fontId="11" fillId="0" borderId="2" applyNumberFormat="0" applyFont="0" applyFill="0" applyAlignment="0" applyProtection="0"/>
    <xf numFmtId="172" fontId="18" fillId="0" borderId="3">
      <protection locked="0"/>
    </xf>
    <xf numFmtId="172" fontId="19" fillId="2" borderId="3"/>
    <xf numFmtId="0" fontId="1" fillId="0" borderId="0"/>
    <xf numFmtId="0" fontId="24" fillId="0" borderId="0"/>
    <xf numFmtId="0" fontId="23" fillId="0" borderId="0"/>
    <xf numFmtId="0" fontId="25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3" fontId="21" fillId="0" borderId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8" fillId="0" borderId="0">
      <protection locked="0"/>
    </xf>
  </cellStyleXfs>
  <cellXfs count="60">
    <xf numFmtId="0" fontId="0" fillId="0" borderId="0" xfId="0"/>
    <xf numFmtId="0" fontId="2" fillId="0" borderId="0" xfId="23" applyFont="1" applyFill="1" applyAlignment="1">
      <alignment horizontal="center" vertical="center"/>
    </xf>
    <xf numFmtId="0" fontId="2" fillId="0" borderId="0" xfId="23" applyFont="1" applyFill="1" applyAlignment="1">
      <alignment vertical="center" wrapText="1"/>
    </xf>
    <xf numFmtId="0" fontId="2" fillId="0" borderId="0" xfId="23" applyFont="1" applyFill="1"/>
    <xf numFmtId="0" fontId="2" fillId="0" borderId="0" xfId="23" applyFont="1" applyFill="1" applyAlignment="1">
      <alignment horizontal="left" vertical="center"/>
    </xf>
    <xf numFmtId="0" fontId="2" fillId="0" borderId="0" xfId="23" applyFont="1" applyFill="1" applyAlignment="1">
      <alignment vertical="center"/>
    </xf>
    <xf numFmtId="43" fontId="3" fillId="0" borderId="0" xfId="23" applyNumberFormat="1" applyFont="1" applyFill="1" applyAlignment="1">
      <alignment horizontal="left" vertical="center"/>
    </xf>
    <xf numFmtId="0" fontId="3" fillId="0" borderId="0" xfId="23" applyFont="1" applyFill="1" applyAlignment="1"/>
    <xf numFmtId="43" fontId="2" fillId="0" borderId="0" xfId="23" applyNumberFormat="1" applyFont="1" applyFill="1" applyAlignment="1">
      <alignment horizontal="center" vertical="center"/>
    </xf>
    <xf numFmtId="0" fontId="4" fillId="0" borderId="0" xfId="23" applyFont="1" applyFill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/>
    </xf>
    <xf numFmtId="0" fontId="2" fillId="0" borderId="0" xfId="23" applyFont="1" applyFill="1" applyBorder="1"/>
    <xf numFmtId="0" fontId="4" fillId="0" borderId="4" xfId="23" applyFont="1" applyFill="1" applyBorder="1" applyAlignment="1">
      <alignment horizontal="center" vertical="center" wrapText="1"/>
    </xf>
    <xf numFmtId="0" fontId="1" fillId="0" borderId="0" xfId="23"/>
    <xf numFmtId="0" fontId="1" fillId="0" borderId="0" xfId="23" applyAlignment="1">
      <alignment horizontal="center" vertical="center" wrapText="1"/>
    </xf>
    <xf numFmtId="0" fontId="2" fillId="0" borderId="7" xfId="23" applyFont="1" applyFill="1" applyBorder="1" applyAlignment="1">
      <alignment horizontal="center" vertical="center"/>
    </xf>
    <xf numFmtId="4" fontId="2" fillId="0" borderId="0" xfId="23" applyNumberFormat="1" applyFont="1" applyFill="1"/>
    <xf numFmtId="4" fontId="1" fillId="0" borderId="0" xfId="23" applyNumberFormat="1"/>
    <xf numFmtId="0" fontId="3" fillId="0" borderId="0" xfId="23" applyFont="1" applyFill="1" applyBorder="1" applyAlignment="1">
      <alignment horizontal="center" vertical="center"/>
    </xf>
    <xf numFmtId="0" fontId="3" fillId="0" borderId="0" xfId="23" applyFont="1" applyFill="1" applyBorder="1" applyAlignment="1">
      <alignment vertical="center" wrapText="1"/>
    </xf>
    <xf numFmtId="166" fontId="3" fillId="0" borderId="0" xfId="33" applyNumberFormat="1" applyFont="1" applyFill="1" applyBorder="1" applyAlignment="1">
      <alignment horizontal="right" vertical="center"/>
    </xf>
    <xf numFmtId="0" fontId="7" fillId="0" borderId="0" xfId="23" applyFont="1"/>
    <xf numFmtId="0" fontId="1" fillId="0" borderId="0" xfId="23" applyAlignment="1">
      <alignment horizontal="center"/>
    </xf>
    <xf numFmtId="0" fontId="2" fillId="0" borderId="0" xfId="23" applyFont="1" applyFill="1" applyBorder="1" applyAlignment="1">
      <alignment horizontal="center" vertical="center"/>
    </xf>
    <xf numFmtId="43" fontId="2" fillId="0" borderId="0" xfId="34" applyNumberFormat="1" applyFont="1" applyFill="1" applyBorder="1" applyAlignment="1">
      <alignment horizontal="right" vertical="center"/>
    </xf>
    <xf numFmtId="0" fontId="5" fillId="4" borderId="5" xfId="0" applyFont="1" applyFill="1" applyBorder="1"/>
    <xf numFmtId="0" fontId="5" fillId="3" borderId="6" xfId="0" applyFont="1" applyFill="1" applyBorder="1" applyAlignment="1">
      <alignment horizontal="center" vertical="center" wrapText="1"/>
    </xf>
    <xf numFmtId="0" fontId="1" fillId="0" borderId="0" xfId="23" applyFill="1"/>
    <xf numFmtId="4" fontId="1" fillId="0" borderId="0" xfId="23" applyNumberFormat="1" applyFill="1"/>
    <xf numFmtId="0" fontId="2" fillId="0" borderId="0" xfId="23" applyFont="1" applyFill="1" applyAlignment="1">
      <alignment horizontal="center"/>
    </xf>
    <xf numFmtId="0" fontId="2" fillId="4" borderId="5" xfId="23" applyFont="1" applyFill="1" applyBorder="1" applyAlignment="1">
      <alignment horizontal="center" vertical="center"/>
    </xf>
    <xf numFmtId="0" fontId="2" fillId="4" borderId="6" xfId="23" applyFont="1" applyFill="1" applyBorder="1" applyAlignment="1">
      <alignment horizontal="center" vertical="center"/>
    </xf>
    <xf numFmtId="2" fontId="5" fillId="4" borderId="6" xfId="23" applyNumberFormat="1" applyFont="1" applyFill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/>
    </xf>
    <xf numFmtId="0" fontId="2" fillId="0" borderId="8" xfId="23" applyFont="1" applyFill="1" applyBorder="1" applyAlignment="1">
      <alignment horizontal="center" vertical="center" wrapText="1"/>
    </xf>
    <xf numFmtId="4" fontId="2" fillId="0" borderId="8" xfId="23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 wrapText="1"/>
    </xf>
    <xf numFmtId="0" fontId="3" fillId="0" borderId="0" xfId="23" applyFont="1" applyFill="1" applyAlignment="1">
      <alignment horizontal="left"/>
    </xf>
    <xf numFmtId="0" fontId="3" fillId="0" borderId="0" xfId="23" applyFont="1" applyFill="1" applyAlignment="1">
      <alignment horizontal="left" vertical="center"/>
    </xf>
    <xf numFmtId="0" fontId="2" fillId="0" borderId="0" xfId="23" applyFont="1" applyFill="1" applyBorder="1" applyAlignment="1">
      <alignment horizontal="left" vertical="center" wrapText="1"/>
    </xf>
    <xf numFmtId="0" fontId="2" fillId="0" borderId="0" xfId="23" applyFont="1" applyFill="1" applyBorder="1" applyAlignment="1">
      <alignment horizontal="left" vertical="center"/>
    </xf>
    <xf numFmtId="0" fontId="1" fillId="0" borderId="0" xfId="23" applyBorder="1"/>
    <xf numFmtId="165" fontId="2" fillId="0" borderId="0" xfId="23" applyNumberFormat="1" applyFont="1" applyFill="1" applyBorder="1"/>
    <xf numFmtId="0" fontId="1" fillId="0" borderId="0" xfId="23" applyFill="1" applyBorder="1"/>
    <xf numFmtId="0" fontId="7" fillId="0" borderId="0" xfId="23" applyFont="1" applyBorder="1"/>
    <xf numFmtId="0" fontId="2" fillId="0" borderId="0" xfId="23" applyFont="1" applyFill="1" applyAlignment="1">
      <alignment horizontal="left" vertical="center" wrapText="1"/>
    </xf>
    <xf numFmtId="0" fontId="3" fillId="0" borderId="0" xfId="23" applyFont="1" applyFill="1" applyAlignment="1">
      <alignment horizontal="left" vertical="center" wrapText="1"/>
    </xf>
    <xf numFmtId="0" fontId="4" fillId="0" borderId="0" xfId="23" applyFont="1" applyFill="1" applyBorder="1" applyAlignment="1">
      <alignment horizontal="center" vertical="center" wrapText="1"/>
    </xf>
    <xf numFmtId="0" fontId="4" fillId="0" borderId="9" xfId="23" applyFont="1" applyFill="1" applyBorder="1" applyAlignment="1">
      <alignment horizontal="center" vertical="center" wrapText="1"/>
    </xf>
    <xf numFmtId="0" fontId="2" fillId="0" borderId="10" xfId="23" applyFont="1" applyFill="1" applyBorder="1" applyAlignment="1">
      <alignment horizontal="left" vertical="center"/>
    </xf>
    <xf numFmtId="0" fontId="2" fillId="0" borderId="10" xfId="23" applyFont="1" applyFill="1" applyBorder="1" applyAlignment="1">
      <alignment horizontal="left" vertical="center" wrapText="1"/>
    </xf>
    <xf numFmtId="0" fontId="2" fillId="0" borderId="5" xfId="23" applyFont="1" applyFill="1" applyBorder="1" applyAlignment="1">
      <alignment horizontal="left" vertical="center"/>
    </xf>
    <xf numFmtId="0" fontId="4" fillId="0" borderId="8" xfId="23" applyFont="1" applyFill="1" applyBorder="1" applyAlignment="1">
      <alignment horizontal="center" vertical="center" wrapText="1"/>
    </xf>
    <xf numFmtId="43" fontId="4" fillId="0" borderId="8" xfId="23" applyNumberFormat="1" applyFont="1" applyFill="1" applyBorder="1" applyAlignment="1">
      <alignment horizontal="center" vertical="justify" wrapText="1"/>
    </xf>
    <xf numFmtId="0" fontId="5" fillId="3" borderId="8" xfId="0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164" fontId="2" fillId="0" borderId="8" xfId="34" applyNumberFormat="1" applyFont="1" applyFill="1" applyBorder="1"/>
    <xf numFmtId="43" fontId="2" fillId="0" borderId="8" xfId="34" applyNumberFormat="1" applyFont="1" applyFill="1" applyBorder="1" applyAlignment="1">
      <alignment horizontal="right" vertical="center"/>
    </xf>
    <xf numFmtId="0" fontId="2" fillId="4" borderId="8" xfId="23" applyFont="1" applyFill="1" applyBorder="1" applyAlignment="1">
      <alignment horizontal="center" vertical="center"/>
    </xf>
    <xf numFmtId="2" fontId="2" fillId="4" borderId="8" xfId="23" applyNumberFormat="1" applyFont="1" applyFill="1" applyBorder="1" applyAlignment="1">
      <alignment horizontal="center" vertical="center"/>
    </xf>
  </cellXfs>
  <cellStyles count="36">
    <cellStyle name="”ќђќ‘ћ‚›‰" xfId="1"/>
    <cellStyle name="”љ‘ђћ‚ђќќ›‰" xfId="2"/>
    <cellStyle name="„…ќ…†ќ›‰" xfId="3"/>
    <cellStyle name="‡ђѓћ‹ћ‚ћљ1" xfId="4"/>
    <cellStyle name="‡ђѓћ‹ћ‚ћљ2" xfId="5"/>
    <cellStyle name="’ћѓћ‚›‰" xfId="6"/>
    <cellStyle name="Comma [0]_laroux" xfId="7"/>
    <cellStyle name="Comma_laroux" xfId="8"/>
    <cellStyle name="Comma0" xfId="9"/>
    <cellStyle name="Currency [0]" xfId="10"/>
    <cellStyle name="Currency_laroux" xfId="11"/>
    <cellStyle name="Currency0" xfId="12"/>
    <cellStyle name="Date" xfId="13"/>
    <cellStyle name="Fixed" xfId="14"/>
    <cellStyle name="Heading 1" xfId="15"/>
    <cellStyle name="Heading 2" xfId="16"/>
    <cellStyle name="Normal_ASUS" xfId="17"/>
    <cellStyle name="Normal1" xfId="18"/>
    <cellStyle name="Price_Body" xfId="19"/>
    <cellStyle name="Total" xfId="20"/>
    <cellStyle name="Беззащитный" xfId="21"/>
    <cellStyle name="Защитный" xfId="22"/>
    <cellStyle name="Обычный" xfId="0" builtinId="0"/>
    <cellStyle name="Обычный 2" xfId="23"/>
    <cellStyle name="Обычный 2 2" xfId="24"/>
    <cellStyle name="Обычный 3" xfId="25"/>
    <cellStyle name="Обычный 4" xfId="26"/>
    <cellStyle name="Процентный 2" xfId="27"/>
    <cellStyle name="Процентный 3" xfId="28"/>
    <cellStyle name="Стиль 1" xfId="29"/>
    <cellStyle name="ТЕКСТ" xfId="30"/>
    <cellStyle name="Тысячи [0]_3Com" xfId="31"/>
    <cellStyle name="Тысячи_3Com" xfId="32"/>
    <cellStyle name="Финансовый 2" xfId="33"/>
    <cellStyle name="Финансовый 3" xfId="34"/>
    <cellStyle name="Џђћ–…ќ’ќ›‰" xfId="3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7%20&#1047;&#1072;&#1084;&#1077;&#1085;&#1072;%20&#1087;.220-25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7%20&#1047;&#1072;&#1084;&#1077;&#1085;&#1072;%20_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8%20&#1059;&#1089;&#1090;&#1072;&#1085;&#1086;&#1074;&#1082;&#1072;%20&#1087;.252-26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8%20&#1059;&#1089;&#1090;&#1072;&#1085;&#1086;&#1074;&#1082;&#1072;%20_201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9%20&#1054;&#1090;&#1082;&#1083;-&#1087;&#1088;&#1080;&#1077;&#1084;&#1082;&#1072;%20&#1086;&#1073;&#1086;&#1091;&#1076;&#1086;&#1074;&#1072;&#1085;&#1080;&#1103;-&#1054;&#1052;&#1055;%20&#1087;.270-29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9%20&#1054;&#1090;&#1082;&#1083;-&#1086;&#1087;&#1088;%20&#1084;&#1077;&#1089;&#1090;&#1072;%20&#1087;&#1086;&#1074;&#1088;_201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10%20&#1055;&#1088;&#1086;&#1077;&#1082;&#1090;&#1099;-&#1090;&#1077;&#1093;&#1085;&#1072;&#1076;&#1079;&#1086;&#1088;%20&#1087;.291-32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10%20&#1055;&#1088;&#1086;&#1077;&#1082;&#1090;&#1099;-&#1090;&#1077;&#1093;&#1085;&#1072;&#1076;&#1079;&#1086;&#1088;_201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11%20&#1055;&#1088;&#1072;&#1081;&#1089;%20&#1086;&#1073;&#1097;&#1080;&#1081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12%20&#1044;&#1080;&#1072;&#1075;&#1085;&#1086;&#1089;&#1090;&#1080;&#1082;&#1072;_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&#1053;&#1077;&#1086;&#1089;&#1085;&#1086;&#1074;&#1085;&#1072;&#1103;%20&#1076;&#1077;&#1103;&#1090;&#1077;&#1083;&#1100;&#1085;&#1086;&#1089;&#1090;&#1100;\2010%20&#1075;&#1086;&#1076;\&#1074;&#1072;&#1088;&#1080;&#1072;&#1085;&#1090;&#1099;%20&#1087;&#1088;&#1077;&#1081;&#1089;&#1082;&#1091;&#1088;&#1072;&#1085;&#1090;&#1086;&#1074;%202010\&#1089;&#1088;&#1077;&#1076;&#1085;&#1103;&#1103;%20&#1079;&#1087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13%20&#1044;&#1086;&#1083;&#1080;&#1074;&#1082;&#1072;%20_201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16%20&#1056;&#1072;&#1079;&#1076;.&#1055;&#1088;&#1086;&#1095;&#1080;&#1077;%20&#1087;.432-46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14%20&#1055;&#1088;&#1086;&#1095;&#1080;&#1077;%20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k-andreeva\&#1076;&#1083;&#1103;%20&#1086;&#1073;&#1084;&#1077;&#1085;&#1072;%20&#1087;&#1076;&#1088;&#1080;&#1087;\COMMON\JDANOVA\&#1060;&#1054;\&#1050;&#1085;&#1080;&#1075;&#1072;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vetlana/AppData/Local/Temp/temp/&#1063;&#1072;&#1089;&#1090;&#1100;%206%20&#1044;&#1077;&#1084;&#1086;&#1085;&#1090;&#1072;&#1078;-&#1052;&#1086;&#1085;&#1090;&#1072;&#1078;%20&#1087;.189-2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le\DepEko\3.%20&#1054;&#1060;&#1055;\&#1054;&#1055;&#1054;&#1041;\&#1053;&#1077;&#1086;&#1089;&#1085;&#1086;&#1074;&#1085;&#1072;&#1103;%20&#1076;&#1077;&#1103;&#1090;&#1077;&#1083;&#1100;&#1085;&#1086;&#1089;&#1090;&#1100;\2017%20&#1075;&#1086;&#1076;\&#1058;&#1088;&#1091;&#1076;&#1086;&#1079;&#1072;&#1090;&#1088;&#1072;&#1090;&#1099;%20&#1074;%20&#1055;&#1088;&#1077;&#1081;&#1089;&#1082;&#1091;&#1088;&#1072;&#1085;&#1090;%20&#1085;&#1072;%202017%20&#1075;&#1086;&#1076;\&#1063;&#1072;&#1089;&#1090;&#1100;%206%20&#1044;&#1077;&#1084;&#1086;&#1085;&#1090;&#1072;&#1078;-&#1052;&#1086;&#1085;&#1090;&#1072;&#1078;_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Лист2"/>
      <sheetName val="Лист3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_FES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Справочно"/>
      <sheetName val="Инфо"/>
      <sheetName val="СОК накладные (ТК-Бишкек)"/>
      <sheetName val="2013б_п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ТОГИ  по Н,Р,Э,Q"/>
      <sheetName val="материалы"/>
      <sheetName val="Лист13"/>
      <sheetName val="КТ 13.1.1"/>
      <sheetName val="Списки"/>
      <sheetName val="Макет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T25"/>
      <sheetName val="T31"/>
      <sheetName val="форма-прил к ф№1"/>
      <sheetName val="T0"/>
      <sheetName val="9. Смета затрат"/>
      <sheetName val="11 Прочие_расчет"/>
      <sheetName val="10. БДР"/>
      <sheetName val="на 1 тут"/>
      <sheetName val="1"/>
      <sheetName val="услуги непроизводств."/>
      <sheetName val="экология"/>
      <sheetName val="страховые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ремонты"/>
      <sheetName val="#ССЫЛКА"/>
      <sheetName val=""/>
      <sheetName val="перечень бизнес-систем"/>
      <sheetName val="перечень ОИК"/>
      <sheetName val="перечень СКО"/>
      <sheetName val="оргструктура"/>
      <sheetName val="10"/>
      <sheetName val="11"/>
      <sheetName val="14"/>
      <sheetName val="16"/>
      <sheetName val="18"/>
      <sheetName val="19"/>
      <sheetName val="25"/>
      <sheetName val="22"/>
      <sheetName val="27"/>
      <sheetName val="28"/>
      <sheetName val="3"/>
      <sheetName val="4.1"/>
      <sheetName val="4"/>
      <sheetName val="InputTI"/>
      <sheetName val="Позиция"/>
      <sheetName val="map_nat"/>
      <sheetName val="map_RPG"/>
      <sheetName val="Profit &amp; Loss Total"/>
      <sheetName val="Контроль"/>
      <sheetName val="Отопление"/>
      <sheetName val="постоянные затраты"/>
      <sheetName val="vec"/>
      <sheetName val="Таб1.1"/>
      <sheetName val="календарный план"/>
      <sheetName val="ПРОГНОЗ_1"/>
      <sheetName val="MTL$-INTER"/>
      <sheetName val="合成単価作成・-BLDG"/>
      <sheetName val="Curves"/>
      <sheetName val="Note"/>
      <sheetName val="共機計算"/>
      <sheetName val="Heads"/>
      <sheetName val="Dbase"/>
      <sheetName val="Tables"/>
      <sheetName val="Page 2"/>
      <sheetName val="共機J"/>
      <sheetName val="Закупки центр"/>
      <sheetName val="БФ-2-8-П"/>
      <sheetName val="БФ-2-13-П"/>
      <sheetName val="РБП"/>
      <sheetName val="ПС рек"/>
      <sheetName val="ПВР_9"/>
      <sheetName val="ЛЭП нов"/>
      <sheetName val="расшифровка"/>
      <sheetName val="Пер-Вл"/>
      <sheetName val="Текущие цены"/>
      <sheetName val="Source"/>
      <sheetName val="эл ст"/>
      <sheetName val="ис.смета"/>
      <sheetName val="Гр5(о)"/>
      <sheetName val="Данные"/>
      <sheetName val="См-2 Шатурс сети  проект работы"/>
      <sheetName val="Макро"/>
      <sheetName val="Технический лист"/>
      <sheetName val="Месяцы"/>
      <sheetName val="17СВОД-ПУ"/>
      <sheetName val="Регионы"/>
      <sheetName val="Олимпстрой декабрь 2010"/>
      <sheetName val="ПП"/>
      <sheetName val="БФ-2-5-П"/>
      <sheetName val="НП-2-12-П"/>
      <sheetName val="1_из"/>
      <sheetName val="2РЗ"/>
      <sheetName val="3конф"/>
      <sheetName val="3_пр"/>
      <sheetName val="4_РЗ"/>
      <sheetName val="5_конф"/>
      <sheetName val="6_НКУ"/>
      <sheetName val="Параметры"/>
      <sheetName val="Таблица А13"/>
      <sheetName val="3оос_новая"/>
      <sheetName val="ТехЭк"/>
      <sheetName val="НВВ утв тарифы"/>
      <sheetName val="ВСПОМОГАТ"/>
      <sheetName val="план 2000"/>
      <sheetName val="SILICATE"/>
      <sheetName val="БДР_классиф-р_чистовой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"/>
      <sheetName val="250"/>
      <sheetName val="251"/>
    </sheetNames>
    <sheetDataSet>
      <sheetData sheetId="0">
        <row r="15">
          <cell r="B15" t="str">
            <v>Замена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</sheetNames>
    <sheetDataSet>
      <sheetData sheetId="0"/>
      <sheetData sheetId="1">
        <row r="16">
          <cell r="A16" t="str">
            <v>7.1.</v>
          </cell>
          <cell r="B16" t="str">
            <v>Замена автоматического выключателя до 400А</v>
          </cell>
          <cell r="C16" t="str">
            <v>1 выключатель</v>
          </cell>
          <cell r="D16">
            <v>5417.5585142659456</v>
          </cell>
        </row>
        <row r="17">
          <cell r="B17" t="str">
            <v>Замена автоматического выключателя более 400 А</v>
          </cell>
          <cell r="C17" t="str">
            <v>1 выключатель</v>
          </cell>
          <cell r="D17">
            <v>6154.7096169970173</v>
          </cell>
        </row>
        <row r="18">
          <cell r="B18" t="str">
            <v>Замена автоматического выключателя более 1000 А</v>
          </cell>
          <cell r="C18" t="str">
            <v>1 выключатель</v>
          </cell>
          <cell r="D18">
            <v>7261.7326269449995</v>
          </cell>
        </row>
        <row r="19">
          <cell r="B19" t="str">
            <v>Замена выключателя нагрузки</v>
          </cell>
          <cell r="C19" t="str">
            <v>1 выключатель</v>
          </cell>
          <cell r="D19">
            <v>7743.308584728883</v>
          </cell>
        </row>
        <row r="20">
          <cell r="B20" t="str">
            <v>Замена голого провода на СИП   ВЛ-0,4 кВ сечение провода до 70мм2</v>
          </cell>
          <cell r="C20" t="str">
            <v>1 км</v>
          </cell>
          <cell r="D20">
            <v>141509.47832662755</v>
          </cell>
        </row>
        <row r="21">
          <cell r="B21" t="str">
            <v>Замена голого провода на СИП   ВЛ-0,4 кВ сечение провода свыше 70мм2</v>
          </cell>
          <cell r="C21" t="str">
            <v>1 км</v>
          </cell>
          <cell r="D21">
            <v>154754.57282286289</v>
          </cell>
        </row>
        <row r="22">
          <cell r="B22" t="str">
            <v>Замена камеры  КСО с силовым выключателем</v>
          </cell>
          <cell r="C22" t="str">
            <v>1 услуга</v>
          </cell>
          <cell r="D22">
            <v>72257.555556256149</v>
          </cell>
        </row>
        <row r="23">
          <cell r="B23" t="str">
            <v>Замена панели ЩО-70 (линейной  или  вводной)</v>
          </cell>
          <cell r="C23" t="str">
            <v>1 услуга</v>
          </cell>
          <cell r="D23">
            <v>14958.775669450479</v>
          </cell>
        </row>
        <row r="24">
          <cell r="B24" t="str">
            <v>Замена подкоса</v>
          </cell>
          <cell r="C24" t="str">
            <v>1 подкос</v>
          </cell>
          <cell r="D24">
            <v>3750.5555199320861</v>
          </cell>
        </row>
        <row r="25">
          <cell r="B25" t="str">
            <v>Замена  предохранителя</v>
          </cell>
          <cell r="C25" t="str">
            <v>1 предохранитель</v>
          </cell>
          <cell r="D25">
            <v>592.42721609261491</v>
          </cell>
        </row>
        <row r="26">
          <cell r="B26" t="str">
            <v>Замена рубильника РПС-2 до 400А</v>
          </cell>
          <cell r="C26" t="str">
            <v>1 рубильник</v>
          </cell>
          <cell r="D26">
            <v>4210.4643723729987</v>
          </cell>
        </row>
        <row r="27">
          <cell r="B27" t="str">
            <v>Замена рубильника более 400 А</v>
          </cell>
          <cell r="C27" t="str">
            <v>1 рубильник</v>
          </cell>
          <cell r="D27">
            <v>9256.2606807996308</v>
          </cell>
        </row>
        <row r="28">
          <cell r="B28" t="str">
            <v xml:space="preserve">Замена участка кабеля 0,4 -10 кВ до 5 метров </v>
          </cell>
          <cell r="C28" t="str">
            <v>КЛ до 5 метров</v>
          </cell>
          <cell r="D28">
            <v>3859.5712571866839</v>
          </cell>
        </row>
        <row r="29">
          <cell r="C29" t="str">
            <v>1 разрядник</v>
          </cell>
          <cell r="D29">
            <v>4282.512511917841</v>
          </cell>
        </row>
        <row r="30">
          <cell r="B30" t="str">
            <v>Замена  КТП шкафного типа</v>
          </cell>
          <cell r="C30" t="str">
            <v>1 КТП</v>
          </cell>
          <cell r="D30">
            <v>49995.826951832445</v>
          </cell>
        </row>
        <row r="31">
          <cell r="B31" t="str">
            <v>Замена КТП блочного типа (без переустройства фундамента)</v>
          </cell>
          <cell r="C31" t="str">
            <v>1 КТП</v>
          </cell>
          <cell r="D31">
            <v>11232.691354298009</v>
          </cell>
        </row>
        <row r="32">
          <cell r="B32" t="str">
            <v>Замена КТП блочного типа (с переустройством фундамента)</v>
          </cell>
          <cell r="C32" t="str">
            <v>1 КТП</v>
          </cell>
          <cell r="D32">
            <v>12864.909651745678</v>
          </cell>
        </row>
        <row r="33">
          <cell r="B33" t="str">
            <v>Замена КТП киоскового типа (без переустройства фундамента)</v>
          </cell>
          <cell r="C33" t="str">
            <v>1 КТП</v>
          </cell>
          <cell r="D33">
            <v>1721.1942729694795</v>
          </cell>
        </row>
        <row r="34">
          <cell r="B34" t="str">
            <v>Замена КТП киоскового типа (с переустройством фундамента)</v>
          </cell>
          <cell r="C34" t="str">
            <v>1 КТП</v>
          </cell>
          <cell r="D34">
            <v>2450.77275728112</v>
          </cell>
        </row>
        <row r="35">
          <cell r="B35" t="str">
            <v>Замена шкафа КТП при трех отходящих линиях</v>
          </cell>
          <cell r="C35" t="str">
            <v>1 услуга</v>
          </cell>
          <cell r="D35">
            <v>2223.5226123729703</v>
          </cell>
        </row>
        <row r="36">
          <cell r="B36" t="str">
            <v>Замена выводов низкого напряжения</v>
          </cell>
          <cell r="C36" t="str">
            <v>1 вывод</v>
          </cell>
          <cell r="D36">
            <v>5407.1713655428057</v>
          </cell>
        </row>
        <row r="37">
          <cell r="B37" t="str">
            <v>Замена светильников на опорах с ртутной лампой</v>
          </cell>
          <cell r="C37" t="str">
            <v>1 светильник</v>
          </cell>
          <cell r="D37">
            <v>3515.9373008076773</v>
          </cell>
        </row>
        <row r="38">
          <cell r="B38" t="str">
            <v>Замена светильников на опорах с люминисцентной лампой</v>
          </cell>
          <cell r="C38" t="str">
            <v>1 светильник</v>
          </cell>
          <cell r="D38">
            <v>2709.6009155532429</v>
          </cell>
        </row>
        <row r="39">
          <cell r="B39" t="str">
            <v>Замена светильников на опорах с лампой накаливания</v>
          </cell>
          <cell r="C39" t="str">
            <v>1 светильник</v>
          </cell>
          <cell r="D39">
            <v>1955.5565966135086</v>
          </cell>
        </row>
        <row r="40">
          <cell r="B40" t="str">
            <v>Замена ламп уличного освещения с ртутной лампой</v>
          </cell>
          <cell r="C40" t="str">
            <v>1 лампа</v>
          </cell>
          <cell r="D40">
            <v>1112.4025542043441</v>
          </cell>
        </row>
        <row r="41">
          <cell r="B41" t="str">
            <v xml:space="preserve">Замена ламп уличного освещения с люминисцентной лампой </v>
          </cell>
          <cell r="C41" t="str">
            <v>1 лампа</v>
          </cell>
          <cell r="D41">
            <v>963.25582564355364</v>
          </cell>
        </row>
        <row r="42">
          <cell r="B42" t="str">
            <v>Замена ламп уличного освещения с лампой накаливания</v>
          </cell>
          <cell r="C42" t="str">
            <v>1 лампа</v>
          </cell>
          <cell r="D42">
            <v>760.79210340280349</v>
          </cell>
        </row>
        <row r="43">
          <cell r="B43" t="str">
            <v>Замена пускорегулирующей аппаратуры в светильнике</v>
          </cell>
          <cell r="C43" t="str">
            <v>1 услуга</v>
          </cell>
          <cell r="D43">
            <v>1564.5523417045267</v>
          </cell>
        </row>
        <row r="44">
          <cell r="B44" t="str">
            <v>Замена кронштейна светильника</v>
          </cell>
          <cell r="C44" t="str">
            <v>1 услуга</v>
          </cell>
          <cell r="D44">
            <v>1334.8274338960373</v>
          </cell>
        </row>
        <row r="45">
          <cell r="B45" t="str">
            <v>Замена линейного разъединителя с заземляющими ножами без замены привода</v>
          </cell>
          <cell r="C45" t="str">
            <v>1 разъединитель</v>
          </cell>
          <cell r="D45">
            <v>3841.0320128694252</v>
          </cell>
        </row>
        <row r="46">
          <cell r="B46" t="str">
            <v>Замена линейного разъединителя с заземляющими ножами с заменой привода</v>
          </cell>
          <cell r="C46" t="str">
            <v>1 разъединитель</v>
          </cell>
          <cell r="D46">
            <v>6533.7211952932703</v>
          </cell>
        </row>
        <row r="47">
          <cell r="B47" t="str">
            <v>Замена трансформатора тока 110 кВ</v>
          </cell>
          <cell r="C47" t="str">
            <v>1 трансформатор тока</v>
          </cell>
          <cell r="D47">
            <v>35641.91184553293</v>
          </cell>
        </row>
        <row r="48">
          <cell r="B48" t="str">
            <v>Замена трансформатора напряжения 6-10 кВ с заменой вторичных цепей</v>
          </cell>
          <cell r="C48" t="str">
            <v>1 трансформатор</v>
          </cell>
          <cell r="D48">
            <v>8130.152648366191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252"/>
      <sheetName val="253"/>
      <sheetName val="254"/>
      <sheetName val="255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</sheetNames>
    <sheetDataSet>
      <sheetData sheetId="0">
        <row r="15">
          <cell r="B15" t="str">
            <v>Установка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8.1"/>
      <sheetName val="8.2"/>
      <sheetName val="8.3"/>
      <sheetName val="8.4"/>
      <sheetName val="8.5"/>
      <sheetName val="8.6"/>
      <sheetName val="8.7"/>
      <sheetName val="8.8"/>
      <sheetName val="8.9"/>
      <sheetName val="8.10"/>
      <sheetName val="8.11"/>
      <sheetName val="8.12"/>
      <sheetName val="8.13"/>
      <sheetName val="8.14"/>
      <sheetName val="8.15"/>
      <sheetName val="8.16"/>
      <sheetName val="8.17"/>
      <sheetName val="8.18"/>
      <sheetName val="8.19"/>
      <sheetName val="8.20"/>
      <sheetName val="8.21"/>
    </sheetNames>
    <sheetDataSet>
      <sheetData sheetId="0"/>
      <sheetData sheetId="1">
        <row r="16">
          <cell r="A16" t="str">
            <v>8.1.</v>
          </cell>
          <cell r="B16" t="str">
            <v>Установка промежуточной опоры на ВЛ-0,4 кВ</v>
          </cell>
          <cell r="C16" t="str">
            <v>1 опора</v>
          </cell>
          <cell r="D16">
            <v>8794.5551871405751</v>
          </cell>
        </row>
        <row r="17">
          <cell r="B17" t="str">
            <v>Установка одностоечной опоры на ВЛ-6-10 кВ</v>
          </cell>
          <cell r="C17" t="str">
            <v>1 опора</v>
          </cell>
          <cell r="D17">
            <v>11083.583155152737</v>
          </cell>
        </row>
        <row r="18">
          <cell r="B18" t="str">
            <v>Установка сложной опоры на ВЛ-0,4кВ</v>
          </cell>
          <cell r="C18" t="str">
            <v>1 опора</v>
          </cell>
          <cell r="D18">
            <v>11118.707061327155</v>
          </cell>
        </row>
        <row r="19">
          <cell r="B19" t="str">
            <v>Установка сложной опоры на ВЛ-6-10кВ</v>
          </cell>
          <cell r="C19" t="str">
            <v>1 опора</v>
          </cell>
          <cell r="D19">
            <v>22466.82334952871</v>
          </cell>
        </row>
        <row r="20">
          <cell r="B20" t="str">
            <v>Устройство повторного заземления и контура заземления ВЛ-0,4кВ</v>
          </cell>
          <cell r="C20" t="str">
            <v>1 услуга</v>
          </cell>
          <cell r="D20">
            <v>9799.7437909596974</v>
          </cell>
        </row>
        <row r="21">
          <cell r="B21" t="str">
            <v>Установка (замена) трансформатора тока ТК-20</v>
          </cell>
          <cell r="C21" t="str">
            <v>1 трансформатор</v>
          </cell>
          <cell r="D21">
            <v>977.06098333520345</v>
          </cell>
        </row>
        <row r="22">
          <cell r="B22" t="str">
            <v>Установка (замена) трансформатора тока ТПЛ-10</v>
          </cell>
          <cell r="C22" t="str">
            <v>1 трансформатор</v>
          </cell>
          <cell r="D22">
            <v>2571.9883195701541</v>
          </cell>
        </row>
        <row r="23">
          <cell r="B23" t="str">
            <v>Установка (замена) вентильного разрядника РВО-10</v>
          </cell>
          <cell r="C23" t="str">
            <v>1 разрядник</v>
          </cell>
          <cell r="D23">
            <v>907.86503589949257</v>
          </cell>
        </row>
        <row r="24">
          <cell r="B24" t="str">
            <v>Установка (замена) вентильного разрядника РВО-0,5</v>
          </cell>
          <cell r="C24" t="str">
            <v>1 разрядник</v>
          </cell>
          <cell r="D24">
            <v>870.01474050313482</v>
          </cell>
        </row>
        <row r="25">
          <cell r="B25" t="str">
            <v>Выправка опоры 0,4 -10 кВ</v>
          </cell>
          <cell r="C25" t="str">
            <v xml:space="preserve"> 1 опора</v>
          </cell>
          <cell r="D25">
            <v>3268.0498292798638</v>
          </cell>
        </row>
        <row r="26">
          <cell r="B26" t="str">
            <v>Установка железобетонной приставки</v>
          </cell>
          <cell r="C26" t="str">
            <v>1 услуга</v>
          </cell>
          <cell r="D26">
            <v>2900.2204956518262</v>
          </cell>
        </row>
        <row r="27">
          <cell r="B27" t="str">
            <v>Установка изоляторов на установленной опоре 0,4кВ</v>
          </cell>
          <cell r="C27" t="str">
            <v>1 услуга</v>
          </cell>
          <cell r="D27">
            <v>965.09167404629795</v>
          </cell>
        </row>
        <row r="28">
          <cell r="B28" t="str">
            <v>Установка крюков на установленную  опору</v>
          </cell>
          <cell r="C28" t="str">
            <v>4 крюка и более на 1 опоре</v>
          </cell>
          <cell r="D28">
            <v>2352.6291278056897</v>
          </cell>
        </row>
        <row r="29">
          <cell r="B29" t="str">
            <v>Устройство заземляющего спуска  на железобетонной опоре ВЛ 0,4-10 кВ</v>
          </cell>
          <cell r="C29" t="str">
            <v>1 услуга</v>
          </cell>
          <cell r="D29">
            <v>1238.6739704034217</v>
          </cell>
        </row>
        <row r="30">
          <cell r="B30" t="str">
            <v>Устройство заземляющего спуска  на деревянной опоре ВЛ 0,4-10 кВ</v>
          </cell>
          <cell r="C30" t="str">
            <v>1 услуга</v>
          </cell>
          <cell r="D30">
            <v>1270.3876234938734</v>
          </cell>
        </row>
        <row r="31">
          <cell r="B31" t="str">
            <v>Устройство контура заземления ТП</v>
          </cell>
          <cell r="C31" t="str">
            <v>1 услуга</v>
          </cell>
          <cell r="D31">
            <v>10421.968366736497</v>
          </cell>
        </row>
        <row r="32">
          <cell r="B32" t="str">
            <v>Установка линейного разъединителя без заземляющих ножей без замены привода</v>
          </cell>
          <cell r="C32" t="str">
            <v>1 разъединитель</v>
          </cell>
          <cell r="D32">
            <v>4439.714676713792</v>
          </cell>
        </row>
        <row r="33">
          <cell r="B33" t="str">
            <v>Установка линейного разъединителя без заземляющих ножей с заменой привода</v>
          </cell>
          <cell r="C33" t="str">
            <v>1 разъединитель</v>
          </cell>
          <cell r="D33">
            <v>6785.5171075968747</v>
          </cell>
        </row>
        <row r="34">
          <cell r="B34" t="str">
            <v>Установка автоматического выключателя</v>
          </cell>
          <cell r="C34" t="str">
            <v>1 автоматический выключатель</v>
          </cell>
          <cell r="D34">
            <v>2471.0020988913511</v>
          </cell>
        </row>
        <row r="35">
          <cell r="B35" t="str">
            <v>Установка выключателя нагрузки</v>
          </cell>
          <cell r="C35" t="str">
            <v>1 выключатель нагрузки</v>
          </cell>
          <cell r="D35">
            <v>2471.0020988913511</v>
          </cell>
        </row>
        <row r="36">
          <cell r="B36" t="str">
            <v>Установка трансформатора напряжения 6-10 кВ</v>
          </cell>
          <cell r="C36" t="str">
            <v>1 трансформатор</v>
          </cell>
          <cell r="D36">
            <v>3780.5575979433806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</sheetNames>
    <sheetDataSet>
      <sheetData sheetId="0">
        <row r="15">
          <cell r="B15" t="str">
            <v>Отключение/включение оборудования</v>
          </cell>
        </row>
        <row r="33">
          <cell r="B33" t="str">
            <v>Определение трассы/определение места повреждения КЛ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9.1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5.1"/>
      <sheetName val="9.16"/>
      <sheetName val="9.17"/>
      <sheetName val="9.18"/>
      <sheetName val="9.19"/>
      <sheetName val="9.20"/>
      <sheetName val="9.20.1"/>
      <sheetName val="9.21"/>
      <sheetName val="9.22"/>
      <sheetName val="9.23"/>
    </sheetNames>
    <sheetDataSet>
      <sheetData sheetId="0"/>
      <sheetData sheetId="1">
        <row r="17">
          <cell r="A17" t="str">
            <v>9.1.</v>
          </cell>
        </row>
        <row r="36">
          <cell r="B36" t="str">
            <v>Приемка строительной части ТП, за исключением работ в рамках договора технологического присоединения</v>
          </cell>
          <cell r="C36" t="str">
            <v>1 приемка</v>
          </cell>
          <cell r="D36">
            <v>16083.340234695008</v>
          </cell>
        </row>
        <row r="37">
          <cell r="B37" t="str">
            <v>Приемка строительной части РП, за исключением работ в рамках договора технологического присоединения</v>
          </cell>
          <cell r="C37" t="str">
            <v>1 приемка</v>
          </cell>
          <cell r="D37">
            <v>16083.340234695008</v>
          </cell>
        </row>
        <row r="39">
          <cell r="B39" t="str">
            <v>Определение трассы кабельной линии до 100 м</v>
          </cell>
          <cell r="C39" t="str">
            <v>КЛ от 1 до 100м</v>
          </cell>
          <cell r="D39">
            <v>11525.159806567432</v>
          </cell>
        </row>
        <row r="40">
          <cell r="B40" t="str">
            <v xml:space="preserve">Каждые последующие 100 м трассы </v>
          </cell>
          <cell r="C40" t="str">
            <v>каждые последующие 100 м трассы</v>
          </cell>
          <cell r="D40">
            <v>2396.7367790090434</v>
          </cell>
        </row>
        <row r="41">
          <cell r="B41" t="str">
            <v xml:space="preserve">Определение места повреждения на КЛ 0,4 кВ </v>
          </cell>
          <cell r="C41" t="str">
            <v>1 услуга</v>
          </cell>
          <cell r="D41">
            <v>17091.922632512138</v>
          </cell>
        </row>
        <row r="42">
          <cell r="B42" t="str">
            <v xml:space="preserve">Определение места повреждения на КЛ 6-10 кВ </v>
          </cell>
          <cell r="C42" t="str">
            <v>1 услуга</v>
          </cell>
          <cell r="D42">
            <v>21835.674464540127</v>
          </cell>
        </row>
        <row r="43">
          <cell r="B43" t="str">
            <v>Определение места повреждения на КЛ 35 кВ</v>
          </cell>
          <cell r="C43" t="str">
            <v>1 услуга</v>
          </cell>
          <cell r="D43">
            <v>27915.123490839367</v>
          </cell>
        </row>
        <row r="44">
          <cell r="B44" t="str">
            <v>Уточнение места повреждения на КЛ 0,4-35 кВ</v>
          </cell>
          <cell r="C44" t="str">
            <v>1 услуга</v>
          </cell>
          <cell r="D44">
            <v>6727.6602860264229</v>
          </cell>
        </row>
        <row r="45">
          <cell r="B45" t="str">
            <v>Определение КЛ в пучке</v>
          </cell>
          <cell r="C45" t="str">
            <v>1 услуга</v>
          </cell>
          <cell r="D45">
            <v>7358.4050851128841</v>
          </cell>
        </row>
        <row r="46">
          <cell r="B46" t="str">
            <v>Последующее определение КЛ в пучке или определение, выполняемое совместно с другими работами</v>
          </cell>
          <cell r="C46" t="str">
            <v>1 услуга</v>
          </cell>
          <cell r="D46">
            <v>1261.3961406534206</v>
          </cell>
        </row>
        <row r="47">
          <cell r="B47" t="str">
            <v>Определение места повреждения КЛ 110кВ до 500м</v>
          </cell>
          <cell r="C47" t="str">
            <v>1 услуга</v>
          </cell>
          <cell r="D47">
            <v>36545.074754385612</v>
          </cell>
        </row>
        <row r="48">
          <cell r="B48" t="str">
            <v>Определение места повреждения КЛ 110кВ до 1000м</v>
          </cell>
          <cell r="C48" t="str">
            <v>1 услуга</v>
          </cell>
          <cell r="D48">
            <v>41893.828209813168</v>
          </cell>
        </row>
        <row r="49">
          <cell r="B49" t="str">
            <v>Определение места повреждения КЛ110кВ выше 1000м</v>
          </cell>
          <cell r="C49" t="str">
            <v>1 услуга</v>
          </cell>
          <cell r="D49">
            <v>52591.335120668242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291"/>
      <sheetName val="292"/>
      <sheetName val="293"/>
      <sheetName val="294"/>
      <sheetName val="295"/>
      <sheetName val="296"/>
      <sheetName val="297"/>
      <sheetName val="298"/>
      <sheetName val="299"/>
      <sheetName val="300"/>
      <sheetName val="301"/>
      <sheetName val="302"/>
      <sheetName val="303"/>
      <sheetName val="304"/>
      <sheetName val="305"/>
      <sheetName val="306"/>
      <sheetName val="307"/>
      <sheetName val="308"/>
      <sheetName val="309"/>
      <sheetName val="310"/>
      <sheetName val="311"/>
      <sheetName val="312"/>
      <sheetName val="313"/>
      <sheetName val="314"/>
      <sheetName val="315"/>
      <sheetName val="316"/>
      <sheetName val="317"/>
      <sheetName val="318"/>
      <sheetName val="319"/>
      <sheetName val="320"/>
      <sheetName val="321"/>
      <sheetName val="322"/>
      <sheetName val="323"/>
      <sheetName val="324"/>
      <sheetName val="325"/>
    </sheetNames>
    <sheetDataSet>
      <sheetData sheetId="0">
        <row r="15">
          <cell r="B15" t="str">
            <v>Проекты</v>
          </cell>
        </row>
        <row r="38">
          <cell r="B38" t="str">
            <v>Ремонт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0.10"/>
      <sheetName val="10.11"/>
      <sheetName val="10.12"/>
      <sheetName val="10.13"/>
      <sheetName val="10.14"/>
      <sheetName val="10.15"/>
      <sheetName val="10.16"/>
      <sheetName val="10.17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</sheetNames>
    <sheetDataSet>
      <sheetData sheetId="0" refreshError="1"/>
      <sheetData sheetId="1">
        <row r="16">
          <cell r="A16" t="str">
            <v>10.1.</v>
          </cell>
          <cell r="B16" t="str">
            <v>Нетиповой проект ТП с количеством трансформаторов до 2-х</v>
          </cell>
          <cell r="C16" t="str">
            <v>1 проект</v>
          </cell>
          <cell r="D16">
            <v>25313.75419897461</v>
          </cell>
        </row>
        <row r="17">
          <cell r="B17" t="str">
            <v>Нетиповой проект КТПН</v>
          </cell>
          <cell r="C17" t="str">
            <v>1 проект</v>
          </cell>
          <cell r="D17">
            <v>6733.8946523302111</v>
          </cell>
        </row>
        <row r="18">
          <cell r="B18" t="str">
            <v>Проект реконструкции ТП с заменой оборудования 0,4-6-10 кВ и силовых трансформаторов</v>
          </cell>
          <cell r="C18" t="str">
            <v>1 проект</v>
          </cell>
          <cell r="D18">
            <v>26556.253229185684</v>
          </cell>
        </row>
        <row r="19">
          <cell r="B19" t="str">
            <v>Проект реконструкции ТП с заменой силовых трансформаторов мощностью до 630 кВА без замены РУ-6/10 кВ</v>
          </cell>
          <cell r="C19" t="str">
            <v>1 проект</v>
          </cell>
          <cell r="D19">
            <v>18845.484508559275</v>
          </cell>
        </row>
        <row r="20">
          <cell r="B20" t="str">
            <v xml:space="preserve">Проект реконструкции ТП с заменой силовых трансформаторов мощностью свыше 630 кВА </v>
          </cell>
          <cell r="C20" t="str">
            <v>1 проект</v>
          </cell>
          <cell r="D20">
            <v>23739.406208532928</v>
          </cell>
        </row>
        <row r="21">
          <cell r="C21" t="str">
            <v>1 проект</v>
          </cell>
          <cell r="D21">
            <v>23763.723855106087</v>
          </cell>
        </row>
        <row r="22">
          <cell r="B22" t="str">
            <v>Проект реконструкции РТП (РП) с заменой или установкой до пяти камер</v>
          </cell>
          <cell r="C22" t="str">
            <v>1 проект</v>
          </cell>
          <cell r="D22">
            <v>21932.610675597869</v>
          </cell>
        </row>
        <row r="23">
          <cell r="B23" t="str">
            <v>Проект реконструкции РТП (РП) с заменой или установкой свыше пяти камер</v>
          </cell>
          <cell r="C23" t="str">
            <v>1 проект</v>
          </cell>
          <cell r="D23">
            <v>24052.376749825067</v>
          </cell>
        </row>
        <row r="24">
          <cell r="B24" t="str">
            <v>Проект реконструкции РТП (РП) с устройством телемеханики</v>
          </cell>
          <cell r="C24" t="str">
            <v>1 проект</v>
          </cell>
          <cell r="D24">
            <v>30349.993009638558</v>
          </cell>
        </row>
        <row r="25">
          <cell r="B25" t="str">
            <v>Проект реконструкции сети 0,4 кВ с заменой или установкой РУ-0,4 кВ наружной установки</v>
          </cell>
          <cell r="C25" t="str">
            <v>1 проект</v>
          </cell>
          <cell r="D25">
            <v>9427.471204766196</v>
          </cell>
        </row>
        <row r="26">
          <cell r="B26" t="str">
            <v>Выполнение рабочего проекта электроснабжения жилого дома площадью до 25 м2 (ввод однофазный)</v>
          </cell>
          <cell r="C26" t="str">
            <v>1 проект</v>
          </cell>
          <cell r="D26">
            <v>13682.771632326076</v>
          </cell>
        </row>
        <row r="27">
          <cell r="B27" t="str">
            <v>Выполнение рабочего проекта электроснабжения жилого двухэтажного дома (ввод однофазный)</v>
          </cell>
          <cell r="C27" t="str">
            <v>1 проект</v>
          </cell>
          <cell r="D27">
            <v>15308.23150574528</v>
          </cell>
        </row>
        <row r="28">
          <cell r="B28" t="str">
            <v>Выполнение рабочего проекта электроснабжения жилого дома площадью до 25 м2 (ввод трехфазный)</v>
          </cell>
          <cell r="C28" t="str">
            <v>1 проект</v>
          </cell>
          <cell r="D28">
            <v>16959.195615547087</v>
          </cell>
        </row>
        <row r="29">
          <cell r="B29" t="str">
            <v>Выполнение рабочего проекта электроснабжения жилого двухэтажного дома (ввод трехфазный)</v>
          </cell>
          <cell r="C29" t="str">
            <v>1 проект</v>
          </cell>
          <cell r="D29">
            <v>20673.864862601149</v>
          </cell>
        </row>
        <row r="30">
          <cell r="B30" t="str">
            <v>Выполнение проекта щита ввода и учета (однофазного)</v>
          </cell>
          <cell r="C30" t="str">
            <v>1 проект</v>
          </cell>
          <cell r="D30">
            <v>10487.69716716828</v>
          </cell>
        </row>
        <row r="31">
          <cell r="B31" t="str">
            <v>Выполнение проекта щита ввода и учета (трехфазного)</v>
          </cell>
          <cell r="C31" t="str">
            <v>1 проект</v>
          </cell>
          <cell r="D31">
            <v>13789.625386771891</v>
          </cell>
        </row>
        <row r="32">
          <cell r="B32" t="str">
            <v>Выполнение проекта ВЛ-10 кВ, ВЛ-0,4 кВ (длиной менее 200 м)</v>
          </cell>
          <cell r="C32" t="str">
            <v>1 проект</v>
          </cell>
          <cell r="D32">
            <v>4331.1287215055745</v>
          </cell>
        </row>
        <row r="33">
          <cell r="B33" t="str">
            <v>Выполнение проекта КЛ-0,4 кВ, КЛ-10 кВ (длина линии до 1 км).
При длине линии более 1 км для определения стоимости каждого последующего километра применяется коэффициент K=0,5</v>
          </cell>
          <cell r="C33" t="str">
            <v>1 км</v>
          </cell>
          <cell r="D33">
            <v>50717.656708372211</v>
          </cell>
        </row>
        <row r="34">
          <cell r="B34" t="str">
            <v>Выполнение проекта ВЛ-10 кВ (длина линии до 1 км).
При длине линии более 1 км для определения стоимости каждого последующего километра  применяется коэффициент K=0,5</v>
          </cell>
          <cell r="C34" t="str">
            <v>1 км</v>
          </cell>
          <cell r="D34">
            <v>67546.042345606082</v>
          </cell>
        </row>
        <row r="35">
          <cell r="B35" t="str">
            <v>Выполнение проекта ВЛ-0,4 кВ (длина линии до 1 км).
При длине линии более 1 км для определения стоимости каждого последующего километра применяется коэффициент K=0,4</v>
          </cell>
          <cell r="C35" t="str">
            <v>1 км</v>
          </cell>
          <cell r="D35">
            <v>84453.966618338251</v>
          </cell>
        </row>
        <row r="39">
          <cell r="B39" t="str">
            <v>Ремонт предохранителя ПН-2</v>
          </cell>
          <cell r="C39" t="str">
            <v>1 ремонт</v>
          </cell>
          <cell r="D39">
            <v>102.03691978701961</v>
          </cell>
        </row>
        <row r="40">
          <cell r="B40" t="str">
            <v>Ремонт предохранителя ПК-10</v>
          </cell>
          <cell r="C40" t="str">
            <v>1 ремонт</v>
          </cell>
          <cell r="D40">
            <v>200.39161330585034</v>
          </cell>
        </row>
        <row r="41">
          <cell r="B41" t="str">
            <v>Ремонт кровли ТП</v>
          </cell>
          <cell r="C41" t="str">
            <v>1 кв.м</v>
          </cell>
          <cell r="D41">
            <v>276.76509823894469</v>
          </cell>
        </row>
        <row r="42">
          <cell r="B42" t="str">
            <v>Ремонт проводов  на  ВЛ-35кВ-110кВ   после их обрыва  высокогабаритной техникой сторонней организации и после падения деревьев на провода, в результате их несанкционированной вырубки сторонней организацией или физическим лицом</v>
          </cell>
          <cell r="C42" t="str">
            <v>1 пролет</v>
          </cell>
          <cell r="D42">
            <v>237939.04049097458</v>
          </cell>
        </row>
        <row r="43">
          <cell r="B43" t="str">
            <v>Ремонт проводов  на  ВЛ-35кВ-110кВ после их обрыва высокогабаритной техникой сторонней организации и после падения деревьев на провода, в результате их несанкционированной вырубки сторонней организацией или физическим лицом в труднодоступных условиях рабо</v>
          </cell>
          <cell r="C43" t="str">
            <v>1 пролет</v>
          </cell>
          <cell r="D43">
            <v>305431.75526582095</v>
          </cell>
        </row>
        <row r="44">
          <cell r="B44" t="str">
            <v>Ремонт сети освещения в ТП</v>
          </cell>
          <cell r="C44" t="str">
            <v>10 м</v>
          </cell>
          <cell r="D44">
            <v>1596.964710159989</v>
          </cell>
        </row>
        <row r="45">
          <cell r="B45" t="str">
            <v>Ремонт трансформатора напряжения (НТМИ - 10)</v>
          </cell>
          <cell r="C45" t="str">
            <v xml:space="preserve">1 трансформатор </v>
          </cell>
          <cell r="D45">
            <v>910.25754839862043</v>
          </cell>
        </row>
        <row r="46">
          <cell r="B46" t="str">
            <v>Ремонт трансформатора  ТМ 63/010</v>
          </cell>
          <cell r="C46" t="str">
            <v xml:space="preserve">1 трансформатор </v>
          </cell>
          <cell r="D46">
            <v>54575.845607154304</v>
          </cell>
        </row>
        <row r="47">
          <cell r="B47" t="str">
            <v>Ремонт шинного разъединителя 0,4-10 кВ</v>
          </cell>
          <cell r="C47" t="str">
            <v>1 разъединитель</v>
          </cell>
          <cell r="D47">
            <v>2410.5124173829286</v>
          </cell>
        </row>
        <row r="48">
          <cell r="B48" t="str">
            <v>Ремонт ячейки выключателя нагрузки</v>
          </cell>
          <cell r="C48" t="str">
            <v>1 ячейка</v>
          </cell>
          <cell r="D48">
            <v>3767.6464410092603</v>
          </cell>
        </row>
        <row r="49">
          <cell r="B49" t="str">
            <v>Текущий ремонт ошиновки РУ-0,4кВ</v>
          </cell>
          <cell r="C49" t="str">
            <v>1 РУ</v>
          </cell>
          <cell r="D49">
            <v>8454.4659377717089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Часть 11 Прайс общий"/>
      <sheetName val="прейскурант сравнение 17-16"/>
    </sheetNames>
    <sheetDataSet>
      <sheetData sheetId="0">
        <row r="16">
          <cell r="A16" t="str">
            <v>11.1.</v>
          </cell>
          <cell r="B16" t="str">
            <v>Испытание оборудования ТП с одним трансформатором</v>
          </cell>
          <cell r="C16" t="str">
            <v>1 испытание</v>
          </cell>
          <cell r="D16">
            <v>16481.653031743132</v>
          </cell>
        </row>
        <row r="17">
          <cell r="B17" t="str">
            <v>Испытание оборудования ТП с двумя трансформаторами</v>
          </cell>
          <cell r="C17" t="str">
            <v>1 испытание</v>
          </cell>
          <cell r="D17">
            <v>25001.750351848452</v>
          </cell>
        </row>
        <row r="18">
          <cell r="B18" t="str">
            <v>Испытание измерительных трансформаторов тока</v>
          </cell>
          <cell r="C18" t="str">
            <v>1 трансформатор</v>
          </cell>
          <cell r="D18">
            <v>13868.95138960769</v>
          </cell>
        </row>
        <row r="19">
          <cell r="B19" t="str">
            <v>Высоковольтное испытание оборудования ячеек 6-10 кВ</v>
          </cell>
          <cell r="C19" t="str">
            <v>1 испытание</v>
          </cell>
          <cell r="D19">
            <v>18212.186799347077</v>
          </cell>
        </row>
        <row r="20">
          <cell r="B20" t="str">
            <v>Испытание РЗ в ячейках с МВ и ВВ</v>
          </cell>
          <cell r="C20" t="str">
            <v>1 испытание</v>
          </cell>
          <cell r="D20">
            <v>8580.5915462391567</v>
          </cell>
        </row>
        <row r="21">
          <cell r="B21" t="str">
            <v xml:space="preserve">Испытание силовых кабелей 6-10 кВ </v>
          </cell>
          <cell r="C21" t="str">
            <v>1 испытание</v>
          </cell>
          <cell r="D21">
            <v>17948.224647875002</v>
          </cell>
        </row>
        <row r="22">
          <cell r="B22" t="str">
            <v>Испытание силовых кабелей 0,4 кВ</v>
          </cell>
          <cell r="C22" t="str">
            <v>1 испытание</v>
          </cell>
          <cell r="D22">
            <v>15185.537013511916</v>
          </cell>
        </row>
        <row r="23">
          <cell r="B23" t="str">
            <v>Испытание выключателя   6-10кВ</v>
          </cell>
          <cell r="C23" t="str">
            <v>1 выключатель</v>
          </cell>
          <cell r="D23">
            <v>19763.560981531213</v>
          </cell>
        </row>
        <row r="24">
          <cell r="B24" t="str">
            <v>Испытание электроустановок индивидуального жилого дома</v>
          </cell>
          <cell r="C24" t="str">
            <v>1 испытание</v>
          </cell>
          <cell r="D24">
            <v>6794.040466748922</v>
          </cell>
        </row>
        <row r="25">
          <cell r="B25" t="str">
            <v>Испытание пары диэлектрических перчаток, галош, бот</v>
          </cell>
          <cell r="C25" t="str">
            <v>1 испытание</v>
          </cell>
          <cell r="D25">
            <v>420.66558975206522</v>
          </cell>
        </row>
        <row r="26">
          <cell r="B26" t="str">
            <v>Испытание монтерских когтей, лазов, поясов на прочность</v>
          </cell>
          <cell r="C26" t="str">
            <v>1 испытание</v>
          </cell>
          <cell r="D26">
            <v>190.972918085678</v>
          </cell>
        </row>
        <row r="27">
          <cell r="B27" t="str">
            <v>Испытание изолирующей штанги до 35 кВ</v>
          </cell>
          <cell r="C27" t="str">
            <v>1 испытание</v>
          </cell>
          <cell r="D27">
            <v>543.45440978270938</v>
          </cell>
        </row>
        <row r="28">
          <cell r="B28" t="str">
            <v>Испытание изолирующей штанги до 110 кВ</v>
          </cell>
          <cell r="C28" t="str">
            <v>1 испытание</v>
          </cell>
          <cell r="D28">
            <v>482.33396877479532</v>
          </cell>
        </row>
        <row r="29">
          <cell r="B29" t="str">
            <v>Испытание указателя напряжения УВН на 6-10 кВ</v>
          </cell>
          <cell r="C29" t="str">
            <v>1 указатель</v>
          </cell>
          <cell r="D29">
            <v>421.63126916683387</v>
          </cell>
        </row>
        <row r="30">
          <cell r="B30" t="str">
            <v>Испытание указателя напряжения УВН на 35 кВ</v>
          </cell>
          <cell r="C30" t="str">
            <v>1 указатель</v>
          </cell>
          <cell r="D30">
            <v>493.35259334378259</v>
          </cell>
        </row>
        <row r="31">
          <cell r="B31" t="str">
            <v>Испытание указателя напряжения УВН на 110 кВ</v>
          </cell>
          <cell r="C31" t="str">
            <v>1 указатель</v>
          </cell>
          <cell r="D31">
            <v>568.96378673516676</v>
          </cell>
        </row>
        <row r="32">
          <cell r="B32" t="str">
            <v xml:space="preserve">Испытание указателя УВН с ремонтом </v>
          </cell>
          <cell r="C32" t="str">
            <v>1 указатель</v>
          </cell>
          <cell r="D32">
            <v>667.48626633839365</v>
          </cell>
        </row>
        <row r="33">
          <cell r="B33" t="str">
            <v>Испытание кабельной линии 35 кВ</v>
          </cell>
          <cell r="C33" t="str">
            <v>1 испытание</v>
          </cell>
          <cell r="D33">
            <v>13291.862779564963</v>
          </cell>
        </row>
        <row r="34">
          <cell r="B34" t="str">
            <v>Испытание кабельной линии 110 кВ</v>
          </cell>
          <cell r="C34" t="str">
            <v>1 испытание</v>
          </cell>
          <cell r="D34">
            <v>22116.752000417189</v>
          </cell>
        </row>
        <row r="35">
          <cell r="B35" t="str">
            <v>Испытание проб грунта</v>
          </cell>
          <cell r="C35" t="str">
            <v>1 проба</v>
          </cell>
          <cell r="D35">
            <v>1203.6020105963644</v>
          </cell>
        </row>
        <row r="36">
          <cell r="B36" t="str">
            <v>Испытание инструмента с изолирующими рукоятками</v>
          </cell>
          <cell r="C36" t="str">
            <v>1 шт</v>
          </cell>
          <cell r="D36">
            <v>85.364098308722944</v>
          </cell>
        </row>
        <row r="37">
          <cell r="B37" t="str">
            <v>Испытание электрифицированного инструмента</v>
          </cell>
          <cell r="C37" t="str">
            <v>1 шт</v>
          </cell>
          <cell r="D37">
            <v>588.03471267624786</v>
          </cell>
        </row>
        <row r="38">
          <cell r="B38" t="str">
            <v>Испытание электроизмерительных клещей на 0,4 кВ</v>
          </cell>
          <cell r="C38" t="str">
            <v>1 клещи</v>
          </cell>
          <cell r="D38">
            <v>455.23157747075669</v>
          </cell>
        </row>
        <row r="39">
          <cell r="B39" t="str">
            <v>Испытание электроизмерительных клещей на 6-10 кВ</v>
          </cell>
          <cell r="C39" t="str">
            <v>1 клещи</v>
          </cell>
          <cell r="D39">
            <v>493.19402189051249</v>
          </cell>
        </row>
        <row r="40">
          <cell r="B40" t="str">
            <v>Проверка наличия цепи между заземлителями и заземленными элементами (100 точек)</v>
          </cell>
          <cell r="C40" t="str">
            <v>1 испытание</v>
          </cell>
          <cell r="D40">
            <v>2217.0740435276689</v>
          </cell>
        </row>
        <row r="41">
          <cell r="B41" t="str">
            <v>Прогрузка автоматического однополюсного выключателя</v>
          </cell>
          <cell r="C41" t="str">
            <v>1 испытание</v>
          </cell>
          <cell r="D41">
            <v>619.15606666880808</v>
          </cell>
        </row>
        <row r="42">
          <cell r="B42" t="str">
            <v>Прогрузка автоматического трехполюсного выключателя  до 50А</v>
          </cell>
          <cell r="C42" t="str">
            <v>1 испытание</v>
          </cell>
          <cell r="D42">
            <v>1547.8434379122714</v>
          </cell>
        </row>
        <row r="43">
          <cell r="B43" t="str">
            <v>Прогрузка автоматического трехполюсного выключателя  до  200А</v>
          </cell>
          <cell r="C43" t="str">
            <v>1 испытание</v>
          </cell>
          <cell r="D43">
            <v>2166.9995045810811</v>
          </cell>
        </row>
        <row r="44">
          <cell r="B44" t="str">
            <v>Прогрузка автоматического трехполюсного выключателя  свыше 200А</v>
          </cell>
          <cell r="C44" t="str">
            <v>1 испытание</v>
          </cell>
          <cell r="D44">
            <v>2786.1181882420892</v>
          </cell>
        </row>
        <row r="45">
          <cell r="B45" t="str">
            <v>Испытание оболочек на КЛ 6 - 10 кВ с изоляцией из сшитого полиэтилена</v>
          </cell>
          <cell r="C45" t="str">
            <v>1 испытание</v>
          </cell>
          <cell r="D45">
            <v>11708.866088514373</v>
          </cell>
        </row>
        <row r="46">
          <cell r="B46" t="str">
            <v xml:space="preserve">Испытание жил КЛ 6-10кВ (напряжением СНЧ), до 500 м </v>
          </cell>
          <cell r="C46" t="str">
            <v>1 КЛ протяженностью до 500 м</v>
          </cell>
          <cell r="D46">
            <v>62915.880984890799</v>
          </cell>
        </row>
        <row r="47">
          <cell r="B47" t="str">
            <v>Испытание жил КЛ 6-10кВ (напряжением СНЧ), за каждые последующие  500 м</v>
          </cell>
          <cell r="C47" t="str">
            <v xml:space="preserve"> каждые последующие 500 м КЛ</v>
          </cell>
          <cell r="D47">
            <v>598.01791618578181</v>
          </cell>
        </row>
        <row r="48">
          <cell r="B48" t="str">
            <v>Испытание жил КЛ 110 кВ (напряжением СНЧ), до 500 м</v>
          </cell>
          <cell r="C48" t="str">
            <v>1 КЛ протяженностью до 500 м</v>
          </cell>
          <cell r="D48">
            <v>86985.271534314757</v>
          </cell>
        </row>
        <row r="49">
          <cell r="B49" t="str">
            <v>Испытание жил КЛ 110 кВ (напряжением СНЧ), за каждые последующие 500 м кабеля</v>
          </cell>
          <cell r="C49" t="str">
            <v xml:space="preserve"> каждые последующие 500 м КЛ</v>
          </cell>
          <cell r="D49">
            <v>598.01791618578181</v>
          </cell>
        </row>
        <row r="50">
          <cell r="B50" t="str">
            <v>Испытание жил КЛ 35 кВ (напряжением СНЧ), до 500 м</v>
          </cell>
          <cell r="C50" t="str">
            <v>1 КЛ протяженностью до 500 м</v>
          </cell>
          <cell r="D50">
            <v>68264.634440318332</v>
          </cell>
        </row>
        <row r="51">
          <cell r="B51" t="str">
            <v>Испытание жил КЛ 35 кВ (напряжением СНЧ), за каждые последующие 500м кабеля</v>
          </cell>
          <cell r="C51" t="str">
            <v>каждые последующие 500 м КЛ</v>
          </cell>
          <cell r="D51">
            <v>598.01791618578181</v>
          </cell>
        </row>
        <row r="52">
          <cell r="B52" t="str">
            <v>Испытание оболочки постоянным напряжением КЛ 6-10кВ, до 500м</v>
          </cell>
          <cell r="C52" t="str">
            <v>1 КЛ протяженностью до 500 м</v>
          </cell>
          <cell r="D52">
            <v>66927.446076461449</v>
          </cell>
        </row>
        <row r="53">
          <cell r="B53" t="str">
            <v xml:space="preserve">Испытание оболочки постоянным напряжением КЛ 6-10кВ, за каждые последующие 500м кабеля </v>
          </cell>
          <cell r="C53" t="str">
            <v>каждые последующие 500 м КЛ</v>
          </cell>
          <cell r="D53">
            <v>694.00633895865894</v>
          </cell>
        </row>
        <row r="54">
          <cell r="B54" t="str">
            <v>Испытание оболочки постоянным напряжением КЛ 35кВ , до  500м</v>
          </cell>
          <cell r="C54" t="str">
            <v>1 КЛ протяженностью до 500 м</v>
          </cell>
          <cell r="D54">
            <v>66927.446076461449</v>
          </cell>
        </row>
        <row r="55">
          <cell r="B55" t="str">
            <v xml:space="preserve">Испытание оболочки постоянным напряжением КЛ 35кВ,за каждые последующие 500м кабеля </v>
          </cell>
          <cell r="C55" t="str">
            <v>каждые последующие 500 м КЛ</v>
          </cell>
          <cell r="D55">
            <v>694.00633895865894</v>
          </cell>
        </row>
        <row r="56">
          <cell r="B56" t="str">
            <v>Испытание оболочки постоянным напряжением КЛ 110 кВ , до  500м</v>
          </cell>
          <cell r="C56" t="str">
            <v>1 КЛ протяженностью до 500 м</v>
          </cell>
          <cell r="D56">
            <v>66927.446076461449</v>
          </cell>
        </row>
        <row r="57">
          <cell r="B57" t="str">
            <v xml:space="preserve">Испытание оболочки постоянным напряжением КЛ 110 кВ, за каждые последующие 500м кабеля </v>
          </cell>
          <cell r="C57" t="str">
            <v>каждые последующие 500 м КЛ</v>
          </cell>
          <cell r="D57">
            <v>1388.0126779173179</v>
          </cell>
        </row>
        <row r="58">
          <cell r="B58" t="str">
            <v xml:space="preserve">Испытание жил КЛ 6-10кВ (постоянным повышенным выпрямленным напряжением), до 500м </v>
          </cell>
          <cell r="C58" t="str">
            <v>1 КЛ протяженностью до 500 м</v>
          </cell>
          <cell r="D58">
            <v>44477.449622885557</v>
          </cell>
        </row>
        <row r="59">
          <cell r="B59" t="str">
            <v xml:space="preserve">Испытание жил КЛ 6-10кВ (постоянным повышенным выпрямленным напряжением), за каждые последующие 500м кабеля </v>
          </cell>
          <cell r="C59" t="str">
            <v>каждые последующие 500 м КЛ</v>
          </cell>
          <cell r="D59">
            <v>694.00633895865894</v>
          </cell>
        </row>
        <row r="60">
          <cell r="B60" t="str">
            <v xml:space="preserve">Испытание жил КЛ 35-110 кВ (постоянным повышенным выпрямленным напряжением), до 500м </v>
          </cell>
          <cell r="C60" t="str">
            <v>1 КЛ протяженностью до 500 м</v>
          </cell>
          <cell r="D60">
            <v>91054.11591947751</v>
          </cell>
        </row>
        <row r="61">
          <cell r="C61" t="str">
            <v>каждые последующие 500 м КЛ</v>
          </cell>
          <cell r="D61">
            <v>694.00633895865894</v>
          </cell>
        </row>
        <row r="62">
          <cell r="B62" t="str">
            <v>Испытания/измерения трансформатора 6-20кВ (2-х обмоточный)</v>
          </cell>
          <cell r="C62" t="str">
            <v>1 трансформатор</v>
          </cell>
          <cell r="D62">
            <v>38495.726358422617</v>
          </cell>
        </row>
        <row r="63">
          <cell r="B63" t="str">
            <v>Испытания/измерения трансформатора 35кВ (2-х обмоточный с переключением без возбуждения)</v>
          </cell>
          <cell r="C63" t="str">
            <v>1 трансформатор</v>
          </cell>
          <cell r="D63">
            <v>56755.316358422613</v>
          </cell>
        </row>
        <row r="64">
          <cell r="B64" t="str">
            <v>Испытания/измерения трансформатора 35кВ (2-х обмоточный с регулировкой под напряжением)</v>
          </cell>
          <cell r="C64" t="str">
            <v>1 трансформатор</v>
          </cell>
          <cell r="D64">
            <v>74978.687327172607</v>
          </cell>
        </row>
        <row r="65">
          <cell r="B65" t="str">
            <v>Испытания/измерения трансформатора 35кВ (3-х обмоточный )</v>
          </cell>
          <cell r="C65" t="str">
            <v>1 трансформатор</v>
          </cell>
          <cell r="D65">
            <v>80190.526036994037</v>
          </cell>
        </row>
        <row r="66">
          <cell r="B66" t="str">
            <v>Испытания/измерения трансформатора 110кВ (2-х обмоточный)</v>
          </cell>
          <cell r="C66" t="str">
            <v>1 трансформатор</v>
          </cell>
          <cell r="D66">
            <v>93915.768763928572</v>
          </cell>
        </row>
        <row r="67">
          <cell r="B67" t="str">
            <v>Испытания/измерения трансформатора 110кВ (3-х обмоточный)</v>
          </cell>
          <cell r="C67" t="str">
            <v>1 трансформатор</v>
          </cell>
          <cell r="D67">
            <v>114922.47931749999</v>
          </cell>
        </row>
        <row r="68">
          <cell r="B68" t="str">
            <v>Испытания/измерения масляного выключателя 35кВ</v>
          </cell>
          <cell r="C68" t="str">
            <v>1 выключатель</v>
          </cell>
          <cell r="D68">
            <v>70774.229105347214</v>
          </cell>
        </row>
        <row r="69">
          <cell r="B69" t="str">
            <v>Испытания/измерения  вакуумного выключателя 35кВ с вводами</v>
          </cell>
          <cell r="C69" t="str">
            <v>1 выключатель</v>
          </cell>
          <cell r="D69">
            <v>70774.229105347214</v>
          </cell>
        </row>
        <row r="70">
          <cell r="B70" t="str">
            <v>Испытания/измерения  выключателя 110кВ с вводами с твердой изоляцией</v>
          </cell>
          <cell r="C70" t="str">
            <v>1 выключатель</v>
          </cell>
          <cell r="D70">
            <v>52542.046954305559</v>
          </cell>
        </row>
        <row r="71">
          <cell r="B71" t="str">
            <v>Испытания/измерения выключателя 110кВ с вводами с маслобарьерной изоляцией</v>
          </cell>
          <cell r="C71" t="str">
            <v>1 выключатель</v>
          </cell>
          <cell r="D71">
            <v>96701.595045575406</v>
          </cell>
        </row>
        <row r="72">
          <cell r="B72" t="str">
            <v>Испытания/измерения выключателя 110кВ с вводами с бумажно-масляной изоляцией</v>
          </cell>
          <cell r="C72" t="str">
            <v>1 выключатель</v>
          </cell>
          <cell r="D72">
            <v>94215.631870972225</v>
          </cell>
        </row>
        <row r="73">
          <cell r="B73" t="str">
            <v>Испытания/измерения ввода 110 кВ с бумажно-масляной изоляцией</v>
          </cell>
          <cell r="C73" t="str">
            <v>1 ввод</v>
          </cell>
          <cell r="D73">
            <v>23370.55551263889</v>
          </cell>
        </row>
        <row r="74">
          <cell r="B74" t="str">
            <v>Испытания/измерения ввода 110 кВ с маслобарьерной изоляцией</v>
          </cell>
          <cell r="C74" t="str">
            <v>1 ввод</v>
          </cell>
          <cell r="D74">
            <v>23370.55551263889</v>
          </cell>
        </row>
        <row r="75">
          <cell r="B75" t="str">
            <v>Испытания/измерения ввода 110 кВ с твёрдой изоляцией</v>
          </cell>
          <cell r="C75" t="str">
            <v>1 ввод</v>
          </cell>
          <cell r="D75">
            <v>16424.958026527776</v>
          </cell>
        </row>
        <row r="76">
          <cell r="B76" t="str">
            <v xml:space="preserve">Испытания/измерения ввода 35 кВ  </v>
          </cell>
          <cell r="C76" t="str">
            <v>1 ввод</v>
          </cell>
          <cell r="D76">
            <v>22502.352076875002</v>
          </cell>
        </row>
        <row r="77">
          <cell r="B77" t="str">
            <v xml:space="preserve">Испытания/измерения шин секций и шинного моста 6-10 кВ </v>
          </cell>
          <cell r="C77" t="str">
            <v>3 фазы</v>
          </cell>
          <cell r="D77">
            <v>55947.94321452381</v>
          </cell>
        </row>
        <row r="78">
          <cell r="B78" t="str">
            <v>Испытания/измерения шин секций и шинного моста 35 кВ</v>
          </cell>
          <cell r="C78" t="str">
            <v>3 фазы</v>
          </cell>
          <cell r="D78">
            <v>66286.691586547618</v>
          </cell>
        </row>
        <row r="79">
          <cell r="B79" t="str">
            <v>Испытания/измерения вентельного разрядника 110 кВ (один элемент)</v>
          </cell>
          <cell r="C79" t="str">
            <v>1 элемент</v>
          </cell>
          <cell r="D79">
            <v>13731.436528759921</v>
          </cell>
        </row>
        <row r="80">
          <cell r="B80" t="str">
            <v>Испытания/измерения вентильного разрядника 35 кВ  (один разрядник)</v>
          </cell>
          <cell r="C80" t="str">
            <v>Один разрядник</v>
          </cell>
          <cell r="D80">
            <v>13731.436528759921</v>
          </cell>
        </row>
        <row r="81">
          <cell r="B81" t="str">
            <v>Испытания/измерения вентильного разрядника 6-10 кВ (один разрядник)</v>
          </cell>
          <cell r="C81" t="str">
            <v>Один разрядник</v>
          </cell>
          <cell r="D81">
            <v>12869.86333109127</v>
          </cell>
        </row>
        <row r="82">
          <cell r="B82" t="str">
            <v>Испытания/измерения ограничителя перенапряжения 6-110 кВ (один ОПН)</v>
          </cell>
          <cell r="C82" t="str">
            <v>Один ОПН</v>
          </cell>
          <cell r="D82">
            <v>13743.273354156747</v>
          </cell>
        </row>
        <row r="83">
          <cell r="B83" t="str">
            <v xml:space="preserve">Испытания/измерения трансформатора напряжения 6-10 кВ </v>
          </cell>
          <cell r="C83" t="str">
            <v>1 трансформатор напряжения</v>
          </cell>
          <cell r="D83">
            <v>23402.950274543651</v>
          </cell>
        </row>
        <row r="84">
          <cell r="B84" t="str">
            <v xml:space="preserve">Испытания/измерения  трансформатора напряжения 35 кВ </v>
          </cell>
          <cell r="C84" t="str">
            <v>1 трансформатор напряжения</v>
          </cell>
          <cell r="D84">
            <v>23402.950274543651</v>
          </cell>
        </row>
        <row r="85">
          <cell r="B85" t="str">
            <v xml:space="preserve">Испытания/измерения трансформатора напряжения 110 кВ </v>
          </cell>
          <cell r="C85" t="str">
            <v>1 трансформатор напряжения</v>
          </cell>
          <cell r="D85">
            <v>23402.950274543651</v>
          </cell>
        </row>
        <row r="86">
          <cell r="B86" t="str">
            <v xml:space="preserve">Испытания/измерения трансформатора тока 10 кВ </v>
          </cell>
          <cell r="C86" t="str">
            <v>1 трансформатор тока</v>
          </cell>
          <cell r="D86">
            <v>15454.542924097221</v>
          </cell>
        </row>
        <row r="87">
          <cell r="B87" t="str">
            <v xml:space="preserve">Испытания/измерения  трансформатора тока 35 кВ </v>
          </cell>
          <cell r="C87" t="str">
            <v>1 трансформатор тока</v>
          </cell>
          <cell r="D87">
            <v>23402.950274543651</v>
          </cell>
        </row>
        <row r="88">
          <cell r="B88" t="str">
            <v xml:space="preserve">Испытания/измерения трансформатора тока 110 кВ </v>
          </cell>
          <cell r="C88" t="str">
            <v>1 трансформатор тока</v>
          </cell>
          <cell r="D88">
            <v>19420.637279553572</v>
          </cell>
        </row>
        <row r="89">
          <cell r="B89" t="str">
            <v xml:space="preserve">Измерение емкостных токов замыкания на землю на шинах  6-10 кВ </v>
          </cell>
          <cell r="C89" t="str">
            <v>1 измерение</v>
          </cell>
          <cell r="D89">
            <v>62544.461935605163</v>
          </cell>
        </row>
        <row r="90">
          <cell r="B90" t="str">
            <v xml:space="preserve">Измерение конденсатора связи 35-110 кВ </v>
          </cell>
          <cell r="C90" t="str">
            <v xml:space="preserve">1 конденсатор </v>
          </cell>
          <cell r="D90">
            <v>16809.416734166665</v>
          </cell>
        </row>
        <row r="91">
          <cell r="B91" t="str">
            <v>Тепловизионное измерение ПС</v>
          </cell>
          <cell r="C91" t="str">
            <v>1 ПС</v>
          </cell>
          <cell r="D91">
            <v>6182.9769692857144</v>
          </cell>
        </row>
        <row r="92">
          <cell r="B92" t="str">
            <v>Определение геометрических параметров обмоток трансформатора методом частотного отклика</v>
          </cell>
          <cell r="C92" t="str">
            <v>1 трансформатор</v>
          </cell>
          <cell r="D92">
            <v>19534.961152222222</v>
          </cell>
        </row>
        <row r="93">
          <cell r="B93" t="str">
            <v>Тестовое измерение содержания растворенных газов в масле портативным анализатором (Transport X)</v>
          </cell>
          <cell r="C93" t="str">
            <v>1 измерение</v>
          </cell>
          <cell r="D93">
            <v>5804.3406309920629</v>
          </cell>
        </row>
        <row r="94">
          <cell r="B94" t="str">
            <v>Измерение полного сопротивления  петли "фаза-ноль"</v>
          </cell>
          <cell r="C94" t="str">
            <v>1 измерение</v>
          </cell>
          <cell r="D94">
            <v>3846.7736985676593</v>
          </cell>
        </row>
        <row r="95">
          <cell r="B95" t="str">
            <v>Измерение сопротивления контура заземления ТП</v>
          </cell>
          <cell r="C95" t="str">
            <v>1 контур</v>
          </cell>
          <cell r="D95">
            <v>15273.632917370443</v>
          </cell>
        </row>
        <row r="96">
          <cell r="B96" t="str">
            <v>Измерение сопротивления контура заземления опор</v>
          </cell>
          <cell r="C96" t="str">
            <v>1 контур</v>
          </cell>
          <cell r="D96">
            <v>4697.6629173704432</v>
          </cell>
        </row>
        <row r="97">
          <cell r="B97" t="str">
            <v xml:space="preserve">Измерение сопротивления изоляции </v>
          </cell>
          <cell r="C97" t="str">
            <v>1 измерение</v>
          </cell>
          <cell r="D97">
            <v>3137.942917370443</v>
          </cell>
        </row>
        <row r="98">
          <cell r="B98" t="str">
            <v>Измерение сопротивления обмоток трансформатора 35 кВ</v>
          </cell>
          <cell r="C98" t="str">
            <v>1 измерение</v>
          </cell>
          <cell r="D98">
            <v>8498.19</v>
          </cell>
        </row>
        <row r="99">
          <cell r="B99" t="str">
            <v>Измерение расстояний  от проводов ВЛ-0,4-6-10 кВ до поверхности земли</v>
          </cell>
          <cell r="C99" t="str">
            <v>1 измерение</v>
          </cell>
          <cell r="D99">
            <v>1025.8864064884488</v>
          </cell>
        </row>
        <row r="100">
          <cell r="B100" t="str">
            <v>Измерение сопротивления изоляции осветительной сети одной группы</v>
          </cell>
          <cell r="C100" t="str">
            <v>1 измерение</v>
          </cell>
          <cell r="D100">
            <v>1303.0614586852214</v>
          </cell>
        </row>
        <row r="101">
          <cell r="B101" t="str">
            <v>Измерение сопротивления петли  "фаза-ноль" заземляющего устройства</v>
          </cell>
          <cell r="C101" t="str">
            <v>1 измерение</v>
          </cell>
          <cell r="D101">
            <v>2143.5314586852214</v>
          </cell>
        </row>
        <row r="102">
          <cell r="B102" t="str">
            <v>Проверка качества напряжения по заявке потребителя</v>
          </cell>
          <cell r="C102" t="str">
            <v>1 измерение</v>
          </cell>
          <cell r="D102">
            <v>16475.174344955962</v>
          </cell>
        </row>
      </sheetData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трудозатрат"/>
      <sheetName val="Прейскурант на подпись"/>
      <sheetName val="Сравнение 17-16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Прейскурант"/>
    </sheetNames>
    <sheetDataSet>
      <sheetData sheetId="0"/>
      <sheetData sheetId="1">
        <row r="15">
          <cell r="A15" t="str">
            <v>12.1.</v>
          </cell>
          <cell r="B15" t="str">
            <v>Ультрафиолетовое обследование ВЛ</v>
          </cell>
          <cell r="C15" t="str">
            <v>1 пролет ВЛ</v>
          </cell>
          <cell r="D15">
            <v>6992.213683125</v>
          </cell>
        </row>
        <row r="16">
          <cell r="B16" t="str">
            <v>Ультрафиолетовое обследование ПС/РУ</v>
          </cell>
          <cell r="C16" t="str">
            <v>1 ПС/РУ</v>
          </cell>
          <cell r="D16">
            <v>6488.3145402182536</v>
          </cell>
        </row>
        <row r="17">
          <cell r="B17" t="str">
            <v>Тепловизионное обследование ВЛ</v>
          </cell>
          <cell r="C17" t="str">
            <v>1 пролет ВЛ</v>
          </cell>
          <cell r="D17">
            <v>6182.9769692857144</v>
          </cell>
        </row>
        <row r="18">
          <cell r="B18" t="str">
            <v>Проведение тепловизионного контроля</v>
          </cell>
          <cell r="C18" t="str">
            <v>1 объект</v>
          </cell>
          <cell r="D18">
            <v>1026.7037504222658</v>
          </cell>
        </row>
        <row r="19">
          <cell r="C19" t="str">
            <v>1 трансформатор</v>
          </cell>
          <cell r="D19">
            <v>11728.439108571429</v>
          </cell>
        </row>
        <row r="20">
          <cell r="B20" t="str">
            <v>Диагностика силовых трансформаторов 6-10 кВ</v>
          </cell>
          <cell r="C20" t="str">
            <v>1 объект</v>
          </cell>
          <cell r="D20">
            <v>8746.053698567659</v>
          </cell>
        </row>
        <row r="21">
          <cell r="B21" t="str">
            <v>Диагностика силовых трансформаторов 35 кВ</v>
          </cell>
          <cell r="C21" t="str">
            <v>1 объект</v>
          </cell>
          <cell r="D21">
            <v>17388.013698567658</v>
          </cell>
        </row>
        <row r="22">
          <cell r="B22" t="str">
            <v>Диагностика КЛ 110 кВ измерение ЧР</v>
          </cell>
          <cell r="C22" t="str">
            <v>1 КЛ</v>
          </cell>
          <cell r="D22">
            <v>108838.21207171131</v>
          </cell>
        </row>
        <row r="23">
          <cell r="B23" t="str">
            <v>Диагностика КЛ 35 кВ - измерение ЧР</v>
          </cell>
          <cell r="C23" t="str">
            <v>1 КЛ</v>
          </cell>
          <cell r="D23">
            <v>108838.21207171131</v>
          </cell>
        </row>
        <row r="24">
          <cell r="B24" t="str">
            <v>Диагностика КЛ 6 (10) кВ - измерение ЧР</v>
          </cell>
          <cell r="C24" t="str">
            <v>1 КЛ</v>
          </cell>
          <cell r="D24">
            <v>108838.21207171131</v>
          </cell>
        </row>
        <row r="25">
          <cell r="B25" t="str">
            <v>Комплексное диагностическое обследование силового трансформатора 110 кВ</v>
          </cell>
          <cell r="C25" t="str">
            <v>1 трансформатор</v>
          </cell>
          <cell r="D25">
            <v>193349.70403235118</v>
          </cell>
        </row>
        <row r="26">
          <cell r="B26" t="str">
            <v>Комплексное диагностическое обследование силового трансформатора 35 кВ</v>
          </cell>
          <cell r="C26" t="str">
            <v>1 трансформатор</v>
          </cell>
          <cell r="D26">
            <v>141199.3658827976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редние зп"/>
      <sheetName val="средняя зп"/>
    </sheetNames>
    <definedNames>
      <definedName name="CompOt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g" refersTo="#ССЫЛКА!"/>
      <definedName name="gh" refersTo="#ССЫЛКА!"/>
      <definedName name="k" refersTo="#ССЫЛКА!"/>
      <definedName name="VV" refersTo="#ССЫЛКА!"/>
      <definedName name="аа" refersTo="#ССЫЛКА!"/>
      <definedName name="АААААААА" refersTo="#ССЫЛКА!"/>
      <definedName name="ап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ам" refersTo="#ССЫЛКА!"/>
      <definedName name="мым" refersTo="#ССЫЛКА!"/>
      <definedName name="олс" refersTo="#ССЫЛКА!"/>
      <definedName name="ПМС" refersTo="#ССЫЛКА!"/>
      <definedName name="ПМС1" refersTo="#ССЫЛКА!"/>
      <definedName name="с" refersTo="#ССЫЛКА!"/>
      <definedName name="себестоимость2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щ" refersTo="#ССЫЛКА!"/>
      <definedName name="ыв" refersTo="#ССЫЛКА!"/>
      <definedName name="ыыыы" refersTo="#ССЫЛКА!"/>
      <definedName name="ю" refersTo="#ССЫЛКА!"/>
    </defined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13.1"/>
      <sheetName val="13.2"/>
      <sheetName val="13.3"/>
      <sheetName val="13.4"/>
      <sheetName val="13.5"/>
      <sheetName val="13.6"/>
    </sheetNames>
    <sheetDataSet>
      <sheetData sheetId="0" refreshError="1"/>
      <sheetData sheetId="1">
        <row r="16">
          <cell r="B16" t="str">
            <v>Обследование</v>
          </cell>
        </row>
        <row r="19">
          <cell r="B19" t="str">
            <v>Доливка трансформаторного и кабельного масла</v>
          </cell>
        </row>
        <row r="20">
          <cell r="B20" t="str">
            <v>Доливка масла на ТП 10/0,4 кВ в трансформатор мощностью 25-160 кВА</v>
          </cell>
          <cell r="C20" t="str">
            <v>1 услуга</v>
          </cell>
          <cell r="D20">
            <v>834.68455624634623</v>
          </cell>
        </row>
        <row r="21">
          <cell r="B21" t="str">
            <v>Доливка масла на ТП 10/0,4 кВ в трансформатор мощностью 250-400 кВА</v>
          </cell>
          <cell r="C21" t="str">
            <v>1 услуга</v>
          </cell>
          <cell r="D21">
            <v>1147.6786012181981</v>
          </cell>
        </row>
        <row r="22">
          <cell r="B22" t="str">
            <v>Доливка масла на ТП 10/0,4 кВ в трансформатор мощностью 630-1000 кВА</v>
          </cell>
          <cell r="C22" t="str">
            <v>1 услуга</v>
          </cell>
          <cell r="D22">
            <v>1523.2815860808423</v>
          </cell>
        </row>
        <row r="23">
          <cell r="B23" t="str">
            <v>Подпитка кабельным маслом баков давления МНКЛ 110кВ</v>
          </cell>
          <cell r="C23" t="str">
            <v>1 бак давления</v>
          </cell>
          <cell r="D23">
            <v>11652.718114013998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прейскурант сравнение 16-15"/>
      <sheetName val="432"/>
      <sheetName val="433"/>
      <sheetName val="434"/>
      <sheetName val="435"/>
      <sheetName val="436"/>
      <sheetName val="437"/>
      <sheetName val="438"/>
      <sheetName val="439"/>
      <sheetName val="440"/>
      <sheetName val="441"/>
      <sheetName val="442"/>
      <sheetName val="443"/>
      <sheetName val="444"/>
      <sheetName val="445"/>
      <sheetName val="446"/>
      <sheetName val="447"/>
      <sheetName val="448"/>
      <sheetName val="449"/>
      <sheetName val="450"/>
      <sheetName val="451"/>
      <sheetName val="452"/>
      <sheetName val="453"/>
      <sheetName val="454"/>
      <sheetName val="455"/>
      <sheetName val="456"/>
      <sheetName val="457"/>
      <sheetName val="458"/>
      <sheetName val="459"/>
      <sheetName val="460"/>
      <sheetName val="461"/>
      <sheetName val="462"/>
      <sheetName val="463"/>
      <sheetName val="364.1.1"/>
      <sheetName val="464.1.2"/>
      <sheetName val="464.2.1"/>
      <sheetName val="464.2.2"/>
      <sheetName val="464.3.1"/>
      <sheetName val="464.3.2"/>
      <sheetName val="464.4.1"/>
      <sheetName val="464.4.2"/>
      <sheetName val="464.5.1"/>
      <sheetName val="464.5.2"/>
      <sheetName val="465.1"/>
      <sheetName val="465.2"/>
      <sheetName val="465.3"/>
      <sheetName val="466.1"/>
      <sheetName val="466.2"/>
      <sheetName val="466.3"/>
      <sheetName val="467"/>
      <sheetName val="468"/>
      <sheetName val="469"/>
    </sheetNames>
    <sheetDataSet>
      <sheetData sheetId="0">
        <row r="15">
          <cell r="B15" t="str">
            <v>Прочие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.1.1"/>
      <sheetName val="15.17.1.2"/>
      <sheetName val="15.17.2.1"/>
      <sheetName val="15.17.2.2"/>
      <sheetName val="15.17.3.1"/>
      <sheetName val="15.17.3.2"/>
      <sheetName val="15.17.4.1"/>
      <sheetName val="15.17.4.2"/>
      <sheetName val="15.17.5.1"/>
      <sheetName val="15.17.5.2"/>
      <sheetName val="15.18"/>
    </sheetNames>
    <sheetDataSet>
      <sheetData sheetId="0" refreshError="1"/>
      <sheetData sheetId="1">
        <row r="11">
          <cell r="A11" t="str">
            <v>14.1.</v>
          </cell>
          <cell r="B11" t="str">
            <v>Разбор одного образца КЛ 35-110кВ на соответствие ГОСТ, ТУ в кабельной лаборатории СКЛ</v>
          </cell>
          <cell r="C11" t="str">
            <v>1 образец</v>
          </cell>
          <cell r="D11">
            <v>6212.6146768924755</v>
          </cell>
        </row>
        <row r="12">
          <cell r="B12" t="str">
            <v>Разбор одного образца поврежденной КЛ 35 кВ в кабельной лаборатории СКЛ</v>
          </cell>
          <cell r="C12" t="str">
            <v>1 образец</v>
          </cell>
          <cell r="D12">
            <v>7070.6220950785455</v>
          </cell>
        </row>
        <row r="13">
          <cell r="B13" t="str">
            <v>Разбор одного образца кабеля 0,4-10кВ на соответствие ГОСТ, ТУ в кабельной лаборатории СКЛ</v>
          </cell>
          <cell r="C13" t="str">
            <v>1 образец</v>
          </cell>
          <cell r="D13">
            <v>2778.9032677369087</v>
          </cell>
        </row>
        <row r="14">
          <cell r="B14" t="str">
            <v>Разбор одного образца поврежденной КЛ 0,4-10-35кВ (кабель, свинцовая соединительная муфта, стальная воронка) в кабельной лаборатории СКЛ</v>
          </cell>
          <cell r="C14" t="str">
            <v>1 образец</v>
          </cell>
          <cell r="D14">
            <v>3727.3288670981756</v>
          </cell>
        </row>
        <row r="15">
          <cell r="B15" t="str">
            <v>Разбор одного образца поврежденной КЛ 0,4-10-35кВ (кабель, концевая, соединительная муфта на основе термоусадки) в кабельной лаборатории СКЛ</v>
          </cell>
          <cell r="C15" t="str">
            <v>1 образец</v>
          </cell>
          <cell r="D15">
            <v>2869.0710825477859</v>
          </cell>
        </row>
        <row r="16">
          <cell r="B16" t="str">
            <v>Подготовка и выдача заключения о состоянии  внешнего заземляющего контура РП, ТП, КТПН (без стоимости материалов)</v>
          </cell>
          <cell r="C16" t="str">
            <v>1 контур</v>
          </cell>
          <cell r="D16">
            <v>2413.7563432023317</v>
          </cell>
        </row>
        <row r="17">
          <cell r="B17" t="str">
            <v>Выполнение технических мероприятий, обеспечивающих безопасность проведения работ сторонней организацией</v>
          </cell>
          <cell r="C17" t="str">
            <v>1 мероприятие</v>
          </cell>
          <cell r="D17">
            <v>80099.165632912875</v>
          </cell>
        </row>
        <row r="18">
          <cell r="B18" t="str">
            <v>Бурение ям для опоры ЛЭП 0,4-10 кВ</v>
          </cell>
          <cell r="C18" t="str">
            <v>1 яма</v>
          </cell>
          <cell r="D18">
            <v>681.85819855331886</v>
          </cell>
        </row>
        <row r="19">
          <cell r="B19" t="str">
            <v xml:space="preserve">Окраска дверей  ТП </v>
          </cell>
          <cell r="C19" t="str">
            <v xml:space="preserve">1 кв.м </v>
          </cell>
          <cell r="D19">
            <v>113.83125874756348</v>
          </cell>
        </row>
        <row r="20">
          <cell r="B20" t="str">
            <v>Нумерация опор</v>
          </cell>
          <cell r="C20" t="str">
            <v>1 опора</v>
          </cell>
          <cell r="D20">
            <v>607.0065891341751</v>
          </cell>
        </row>
        <row r="21">
          <cell r="B21" t="str">
            <v>Нанесение диспетчерских наименований</v>
          </cell>
          <cell r="C21" t="str">
            <v>100 знаков</v>
          </cell>
          <cell r="D21">
            <v>1005.3412287350499</v>
          </cell>
        </row>
        <row r="22">
          <cell r="B22" t="str">
            <v>Организация безопасного провоза  крупногабаритных грузов под ЛЭП</v>
          </cell>
          <cell r="C22" t="str">
            <v>1 пересечка</v>
          </cell>
          <cell r="D22">
            <v>27842.30180601422</v>
          </cell>
        </row>
        <row r="25">
          <cell r="B25" t="str">
            <v>Определение объема работ при аварийном отключени ВЛ 35-110 кВ по вине посторонних организаций и физических лиц без повреждения оборудования</v>
          </cell>
          <cell r="C25" t="str">
            <v>1 услуга</v>
          </cell>
          <cell r="D25">
            <v>8244.7166721192007</v>
          </cell>
        </row>
        <row r="26">
          <cell r="B26" t="str">
            <v>Определение объема работ при аварийном отключени ВЛ 35-110 кВ по вине посторонних организаций и физических лиц с повреждением 17%, но не более четырех проволок при закреплении оборванных или поврежденных проволок бандажами</v>
          </cell>
          <cell r="C26" t="str">
            <v>1 услуга</v>
          </cell>
          <cell r="D26">
            <v>21246.386163981435</v>
          </cell>
        </row>
        <row r="27">
          <cell r="B27" t="str">
            <v>Оказание услуг по организации временного электроснабжения (ДГУ)</v>
          </cell>
        </row>
        <row r="28">
          <cell r="B28" t="str">
            <v>Оказание услуг по предоставлению ДГУ-100кВА : доставка/вывоз оборудования, подключение/отключение ДГУ, первый час работы ДГУ</v>
          </cell>
          <cell r="C28" t="str">
            <v>1 услуга</v>
          </cell>
          <cell r="D28">
            <v>30878.376630113096</v>
          </cell>
        </row>
        <row r="29">
          <cell r="B29" t="str">
            <v xml:space="preserve">Стоимость каждого последующего часа работы ДГУ-100кВА </v>
          </cell>
          <cell r="C29" t="str">
            <v>1час работы</v>
          </cell>
          <cell r="D29">
            <v>1977.3332624620559</v>
          </cell>
        </row>
        <row r="30">
          <cell r="B30" t="str">
            <v>Оказание услуг по предоставлению ДГУ-200кВА  : доставка/вывоз оборудования, подключение/отключение ДГУ, первый час работы ДГУ</v>
          </cell>
          <cell r="C30" t="str">
            <v>1 услуга</v>
          </cell>
          <cell r="D30">
            <v>31952.853596078228</v>
          </cell>
        </row>
        <row r="31">
          <cell r="B31" t="str">
            <v xml:space="preserve">Стоимость каждого последующего часа работы ДГУ-200кВА </v>
          </cell>
          <cell r="C31" t="str">
            <v>1час работы</v>
          </cell>
          <cell r="D31">
            <v>3051.810228427194</v>
          </cell>
        </row>
        <row r="32">
          <cell r="B32" t="str">
            <v xml:space="preserve">Оказание услуг по предоставлению ДГУ-400кВА  : доставка/вывоз оборудования, подключение/отключение ДГУ, первый час работы ДГУ </v>
          </cell>
          <cell r="C32" t="str">
            <v>1 услуга</v>
          </cell>
          <cell r="D32">
            <v>34720.039290617366</v>
          </cell>
        </row>
        <row r="33">
          <cell r="B33" t="str">
            <v xml:space="preserve">Стоимость каждого последующего часа работы  ДГУ-400кВА </v>
          </cell>
          <cell r="C33" t="str">
            <v>1час работы</v>
          </cell>
          <cell r="D33">
            <v>5818.9959229663327</v>
          </cell>
        </row>
        <row r="34">
          <cell r="B34" t="str">
            <v>Оказание услуг по предоставлению ДГУ-450кВА :доставка/вывоз оборудования, подключение/отключение ДГУ,  первый час работы ДГУ</v>
          </cell>
          <cell r="C34" t="str">
            <v>1 услуга</v>
          </cell>
          <cell r="D34">
            <v>35215.803139375181</v>
          </cell>
        </row>
        <row r="35">
          <cell r="B35" t="str">
            <v>Стоимость каждого последующего часа работы ДГУ-450 кВА</v>
          </cell>
          <cell r="C35" t="str">
            <v>1час работы</v>
          </cell>
          <cell r="D35">
            <v>6314.7597717241424</v>
          </cell>
        </row>
        <row r="36">
          <cell r="B36" t="str">
            <v>Оказание услуг по предоставлению ДГУ-650кВА :доставка/вывоз оборудования, подключение/отключение ДГУ,  первый час работы ДГУ</v>
          </cell>
          <cell r="C36" t="str">
            <v>1 услуга</v>
          </cell>
          <cell r="D36">
            <v>37567.072502270632</v>
          </cell>
        </row>
        <row r="37">
          <cell r="B37" t="str">
            <v xml:space="preserve">Стоимость каждого последующего часа работы  ДГУ-650кВА </v>
          </cell>
          <cell r="C37" t="str">
            <v>1час работы</v>
          </cell>
          <cell r="D37">
            <v>8666.0291346195954</v>
          </cell>
        </row>
        <row r="38">
          <cell r="B38" t="str">
            <v>Технический контроль и обслуживание 1 км трассы охранной зоны ЛЭП (где проложен ВОЛС)</v>
          </cell>
          <cell r="C38" t="str">
            <v>1 км</v>
          </cell>
          <cell r="D38">
            <v>6125.3865621207078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Списки"/>
      <sheetName val="Лист2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Справочники"/>
      <sheetName val="к2"/>
      <sheetName val="21.3"/>
      <sheetName val="P2.2"/>
      <sheetName val="2006"/>
      <sheetName val="P2.1 усл. единицы"/>
      <sheetName val="Расчет НВВ РСК по RAB"/>
      <sheetName val="База"/>
      <sheetName val="Контроль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</sheetNames>
    <sheetDataSet>
      <sheetData sheetId="0"/>
      <sheetData sheetId="1"/>
      <sheetData sheetId="2"/>
      <sheetData sheetId="3"/>
      <sheetData sheetId="4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6 Списки"/>
      <sheetName val="план 2000"/>
      <sheetName val="20020415 Командировочные по СПб"/>
      <sheetName val="Anlagevermögen"/>
      <sheetName val="Калькуляция кв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FES"/>
      <sheetName val="InputTI"/>
      <sheetName val="Титульный"/>
      <sheetName val="расчет тарифов"/>
      <sheetName val="2001"/>
      <sheetName val="ESTI."/>
      <sheetName val="DI-ESTI"/>
      <sheetName val="Исходные"/>
      <sheetName val="A"/>
      <sheetName val="База"/>
    </sheetNames>
    <sheetDataSet>
      <sheetData sheetId="0"/>
      <sheetData sheetId="1"/>
      <sheetData sheetId="2"/>
      <sheetData sheetId="3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Журнал_печати"/>
      <sheetName val="SHPZ"/>
      <sheetName val="эл ст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НП-2-12-П"/>
      <sheetName val="АНАЛИТ"/>
      <sheetName val="pred"/>
      <sheetName val="Регионы"/>
      <sheetName val="ИТ-бюджет"/>
      <sheetName val="Исходные"/>
      <sheetName val="РАСЧЕТ"/>
      <sheetName val="ф2"/>
      <sheetName val="Т2"/>
      <sheetName val="ПРОГНОЗ_1"/>
      <sheetName val="2007"/>
      <sheetName val="имена"/>
      <sheetName val="НВВ утв тарифы"/>
      <sheetName val="Справочники"/>
      <sheetName val="ОПТ"/>
      <sheetName val="Temp_TOV"/>
      <sheetName val="Ф-2 (для АО-энерго)"/>
      <sheetName val="Смета"/>
      <sheetName val="Исходные данные и свод тарифов"/>
      <sheetName val="По Концерну Эксп"/>
      <sheetName val="ВСПОМОГАТ"/>
      <sheetName val="т. 1.12."/>
      <sheetName val="Т6"/>
      <sheetName val="гл.инженера ПМЭС"/>
      <sheetName val="списание СВП 2010г"/>
      <sheetName val="Лист1"/>
      <sheetName val="Настройки"/>
      <sheetName val="ПС"/>
      <sheetName val="ИТОГИ  по Н,Р,Э,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  <sheetName val="Книга1"/>
      <sheetName val="оснсредства (2)"/>
      <sheetName val="оценка"/>
      <sheetName val="оплтруда"/>
      <sheetName val="качпассивов"/>
      <sheetName val="относит"/>
      <sheetName val="абс"/>
      <sheetName val="Прибыль 3кв"/>
      <sheetName val="Бюджет доходов 3кв"/>
      <sheetName val="БПр (3 кв)"/>
      <sheetName val="Прибыль (6мес)"/>
      <sheetName val="Исп БПр (6мес)"/>
      <sheetName val="прибыль, сс 6 мес"/>
      <sheetName val="6 мес по сферам"/>
      <sheetName val="план 2000"/>
      <sheetName val="Э-63.xls"/>
      <sheetName val="52. Э-63"/>
      <sheetName val="КС"/>
      <sheetName val="КнЭС"/>
      <sheetName val="Расчет расходов"/>
      <sheetName val="расчет тарифов"/>
      <sheetName val="ИТ-бюджет"/>
      <sheetName val="15"/>
      <sheetName val="6"/>
      <sheetName val="18.2"/>
      <sheetName val="20"/>
      <sheetName val="27"/>
      <sheetName val="16"/>
      <sheetName val="P2.1"/>
      <sheetName val="17.1"/>
      <sheetName val="4"/>
      <sheetName val="перекрестка"/>
      <sheetName val="2.3"/>
      <sheetName val="21.3"/>
      <sheetName val="26"/>
      <sheetName val="25"/>
      <sheetName val="21"/>
      <sheetName val="19"/>
      <sheetName val="23"/>
      <sheetName val="Справочники"/>
      <sheetName val="22"/>
      <sheetName val="24"/>
      <sheetName val="28"/>
      <sheetName val="29"/>
      <sheetName val=""/>
      <sheetName val="1.6.12 мес (5)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рейскурант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0"/>
      <sheetName val="201"/>
      <sheetName val="2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</sheetNames>
    <sheetDataSet>
      <sheetData sheetId="0">
        <row r="15">
          <cell r="B15" t="str">
            <v>Демонтаж/монтаж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рудозатраты"/>
      <sheetName val="Прейскурант"/>
      <sheetName val="прейскурант сравнение 17-16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.36"/>
    </sheetNames>
    <sheetDataSet>
      <sheetData sheetId="0"/>
      <sheetData sheetId="1">
        <row r="16">
          <cell r="A16" t="str">
            <v>6.1.</v>
          </cell>
          <cell r="B16" t="str">
            <v>Демонтаж деревянной одностоечной опоры  с железобетонной приставкой</v>
          </cell>
          <cell r="C16" t="str">
            <v>1 опора</v>
          </cell>
          <cell r="D16">
            <v>1808.7057389577558</v>
          </cell>
        </row>
        <row r="17">
          <cell r="B17" t="str">
            <v>Демонтаж деревянной сложной опоры  с железобетонной приставкой</v>
          </cell>
          <cell r="C17" t="str">
            <v>1 опора</v>
          </cell>
          <cell r="D17">
            <v>2143.9073670138096</v>
          </cell>
        </row>
        <row r="18">
          <cell r="B18" t="str">
            <v xml:space="preserve">Демонтаж одностоечной железобетонной опоры  </v>
          </cell>
          <cell r="C18" t="str">
            <v>1 опора</v>
          </cell>
          <cell r="D18">
            <v>1736.5739016123309</v>
          </cell>
        </row>
        <row r="19">
          <cell r="B19" t="str">
            <v xml:space="preserve">Демонтаж  сложной железобетонной опоры  </v>
          </cell>
          <cell r="C19" t="str">
            <v>1 опора</v>
          </cell>
          <cell r="D19">
            <v>2022.506019487696</v>
          </cell>
        </row>
        <row r="20">
          <cell r="B20" t="str">
            <v>Демонтаж 1 км провода до 1 кВ в один провод</v>
          </cell>
          <cell r="C20" t="str">
            <v>1 км</v>
          </cell>
          <cell r="D20">
            <v>2113.3182300816275</v>
          </cell>
        </row>
        <row r="21">
          <cell r="B21" t="str">
            <v>Демонтаж 1 км провода 6-10 кВ в один провод</v>
          </cell>
          <cell r="C21" t="str">
            <v>1 км</v>
          </cell>
          <cell r="D21">
            <v>3314.1332476027319</v>
          </cell>
        </row>
        <row r="22">
          <cell r="B22" t="str">
            <v>Демонтаж силовых трансформаторов до 160 кВА</v>
          </cell>
          <cell r="C22" t="str">
            <v>1 трансформатор</v>
          </cell>
          <cell r="D22">
            <v>2699.342131635628</v>
          </cell>
        </row>
        <row r="23">
          <cell r="B23" t="str">
            <v>Демонтаж силовых трансформаторов до 400 кВА</v>
          </cell>
          <cell r="C23" t="str">
            <v>1 трансформатор</v>
          </cell>
          <cell r="D23">
            <v>3514.4412336822334</v>
          </cell>
        </row>
        <row r="24">
          <cell r="B24" t="str">
            <v>Демонтаж силовых трансформаторов до 630 кВА</v>
          </cell>
          <cell r="C24" t="str">
            <v>1 трансформатор</v>
          </cell>
          <cell r="D24">
            <v>4149.2794721226574</v>
          </cell>
        </row>
        <row r="25">
          <cell r="B25" t="str">
            <v>Демонтаж силовых трансформаторов до 1000 кВА</v>
          </cell>
          <cell r="C25" t="str">
            <v>1 трансформатор</v>
          </cell>
          <cell r="D25">
            <v>5144.6207462715156</v>
          </cell>
        </row>
        <row r="26">
          <cell r="B26" t="str">
            <v>Монтаж силовых трансформаторов до 160 кВА</v>
          </cell>
          <cell r="C26" t="str">
            <v>1 трансформатор</v>
          </cell>
          <cell r="D26">
            <v>11086.456564692155</v>
          </cell>
        </row>
        <row r="27">
          <cell r="B27" t="str">
            <v>Монтаж силовых трансформаторов до 400 кВА</v>
          </cell>
          <cell r="C27" t="str">
            <v>1 трансформатор</v>
          </cell>
          <cell r="D27">
            <v>13942.589892633841</v>
          </cell>
        </row>
        <row r="28">
          <cell r="B28" t="str">
            <v>Монтаж силовых трансформаторов до 630 кВА</v>
          </cell>
          <cell r="C28" t="str">
            <v>1 трансформатор</v>
          </cell>
          <cell r="D28">
            <v>16719.73836464874</v>
          </cell>
        </row>
        <row r="29">
          <cell r="B29" t="str">
            <v>Монтаж силовых трансформаторов до 1000 кВА</v>
          </cell>
          <cell r="C29" t="str">
            <v>1 трансформатор</v>
          </cell>
          <cell r="D29">
            <v>20857.530253651457</v>
          </cell>
        </row>
        <row r="30">
          <cell r="B30" t="str">
            <v>Демонтаж (монтаж) ответвлений от ВЛ к вводу в здание</v>
          </cell>
          <cell r="C30" t="str">
            <v>1 км</v>
          </cell>
          <cell r="D30">
            <v>2260.1146178745644</v>
          </cell>
        </row>
        <row r="31">
          <cell r="B31" t="str">
            <v>Монтаж провода без установки опор ВЛ-0,4 кВ</v>
          </cell>
          <cell r="C31" t="str">
            <v>1 км</v>
          </cell>
          <cell r="D31">
            <v>11061.045208745627</v>
          </cell>
        </row>
        <row r="32">
          <cell r="B32" t="str">
            <v>Монтаж провода без установки опор ВЛ-6-10 кВ</v>
          </cell>
          <cell r="C32" t="str">
            <v>1 км</v>
          </cell>
          <cell r="D32">
            <v>17160.944867168735</v>
          </cell>
        </row>
        <row r="33">
          <cell r="B33" t="str">
            <v>Монтаж провода (кабеля) от опоры до ввода в здание без подставной опоры 0,22 кВ</v>
          </cell>
          <cell r="C33" t="str">
            <v>1 км</v>
          </cell>
          <cell r="D33">
            <v>1551.1568178646926</v>
          </cell>
        </row>
        <row r="34">
          <cell r="B34" t="str">
            <v xml:space="preserve">Монтаж провода (кабеля) от опоры до ввода в здание без подставной опоры 0,38 кВ </v>
          </cell>
          <cell r="C34" t="str">
            <v>1 км</v>
          </cell>
          <cell r="D34">
            <v>1916.101088599479</v>
          </cell>
        </row>
        <row r="35">
          <cell r="B35" t="str">
            <v>Монтаж однофазного  ввода ВЛ, КЛ-0,4кВ для электросетей населения</v>
          </cell>
          <cell r="C35" t="str">
            <v xml:space="preserve">1 присоединение </v>
          </cell>
          <cell r="D35">
            <v>4614.0952953494661</v>
          </cell>
        </row>
        <row r="36">
          <cell r="B36" t="str">
            <v xml:space="preserve">Монтаж трехфазного ввода ВЛ, КЛ- 0,4кВ  для электросетей  населения </v>
          </cell>
          <cell r="C36" t="str">
            <v xml:space="preserve">1 присоединение </v>
          </cell>
          <cell r="D36">
            <v>6363.1735437379484</v>
          </cell>
        </row>
        <row r="37">
          <cell r="B37" t="str">
            <v>Монтаж ввода электроустановок потребителей в сетях  ВЛ, КЛ- 0,4 кВ для организаций</v>
          </cell>
          <cell r="C37" t="str">
            <v>1 присоединение</v>
          </cell>
          <cell r="D37">
            <v>6825.0667152789601</v>
          </cell>
        </row>
        <row r="38">
          <cell r="B38" t="str">
            <v>Монтаж  ввода электроустановок потребителя в сетях ВЛ, КЛ  6-10 кВ</v>
          </cell>
          <cell r="C38" t="str">
            <v>1 присоединение</v>
          </cell>
          <cell r="D38">
            <v>17421.16915434226</v>
          </cell>
        </row>
        <row r="39">
          <cell r="B39" t="str">
            <v>Монтаж и наладка щита бесперебойного питания (без стоимости материалов)</v>
          </cell>
          <cell r="C39" t="str">
            <v>1 шт</v>
          </cell>
          <cell r="D39">
            <v>9297.2428638762722</v>
          </cell>
        </row>
        <row r="40">
          <cell r="B40" t="str">
            <v>Монтаж кабельного спуска на опоре</v>
          </cell>
          <cell r="C40" t="str">
            <v>на 5 м КЛ</v>
          </cell>
          <cell r="D40">
            <v>3152.5121861769494</v>
          </cell>
        </row>
        <row r="41">
          <cell r="B41" t="str">
            <v>Монтаж концевой термоусадочной муфты (без стоимости материалов)</v>
          </cell>
          <cell r="C41" t="str">
            <v>1 муфта</v>
          </cell>
          <cell r="D41">
            <v>8522.199476665679</v>
          </cell>
        </row>
        <row r="42">
          <cell r="B42" t="str">
            <v>Монтаж  металлической траверсы на опоре ВЛ-0,4</v>
          </cell>
          <cell r="C42" t="str">
            <v>1 шт</v>
          </cell>
          <cell r="D42">
            <v>1590.9602593022137</v>
          </cell>
        </row>
        <row r="43">
          <cell r="B43" t="str">
            <v>Монтаж провода ВЛ-0,4кВ (СИП)</v>
          </cell>
          <cell r="C43" t="str">
            <v>1 км</v>
          </cell>
          <cell r="D43">
            <v>116609.81765821439</v>
          </cell>
        </row>
        <row r="44">
          <cell r="B44" t="str">
            <v>Монтаж соединительной термоусадочной муфты (без стоимости материалов)</v>
          </cell>
          <cell r="C44" t="str">
            <v>1 муфта</v>
          </cell>
          <cell r="D44">
            <v>12999.741217938539</v>
          </cell>
        </row>
        <row r="45">
          <cell r="B45" t="str">
            <v>Монтаж ЯРВ (РЩ) на опоре</v>
          </cell>
          <cell r="C45" t="str">
            <v>1 шт</v>
          </cell>
          <cell r="D45">
            <v>4832.3031478542971</v>
          </cell>
        </row>
        <row r="46">
          <cell r="B46" t="str">
            <v>Шурфование кабельных линий 0,4-6-10 кВ</v>
          </cell>
          <cell r="C46" t="str">
            <v>1 КЛ</v>
          </cell>
          <cell r="D46">
            <v>11029.01463490734</v>
          </cell>
        </row>
        <row r="47">
          <cell r="B47" t="str">
            <v>Перетяжка провода 0,4 кВ</v>
          </cell>
          <cell r="C47" t="str">
            <v xml:space="preserve">1 км </v>
          </cell>
          <cell r="D47">
            <v>2475.6301384649864</v>
          </cell>
        </row>
        <row r="48">
          <cell r="B48" t="str">
            <v>Фазировка КЛ/ВЛ</v>
          </cell>
          <cell r="C48" t="str">
            <v>1 КЛ/1 ВЛ</v>
          </cell>
          <cell r="D48">
            <v>5317.7454539218033</v>
          </cell>
        </row>
        <row r="49">
          <cell r="B49" t="str">
            <v>Проведение практического семинара для электромонтера-кабельщика сторонней организации (монтаж концевых и соединительных муфт на основе термоусаживаемых материалов, предоставляемых заказчиком)</v>
          </cell>
          <cell r="C49" t="str">
            <v>семинар для одного человека</v>
          </cell>
          <cell r="D49">
            <v>40915.516302763681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1"/>
  <sheetViews>
    <sheetView tabSelected="1" zoomScale="80" zoomScaleNormal="80" zoomScaleSheetLayoutView="70" workbookViewId="0">
      <selection activeCell="F298" sqref="F298"/>
    </sheetView>
  </sheetViews>
  <sheetFormatPr defaultRowHeight="12.75"/>
  <cols>
    <col min="1" max="1" width="16.28515625" style="13" bestFit="1" customWidth="1"/>
    <col min="2" max="2" width="98.5703125" style="13" customWidth="1"/>
    <col min="3" max="3" width="32.7109375" style="22" customWidth="1"/>
    <col min="4" max="4" width="21.140625" style="13" hidden="1" customWidth="1"/>
    <col min="5" max="5" width="17.28515625" style="41" customWidth="1"/>
    <col min="6" max="6" width="10.5703125" style="41" customWidth="1"/>
    <col min="7" max="7" width="9.7109375" style="41" bestFit="1" customWidth="1"/>
    <col min="8" max="8" width="27.7109375" style="13" bestFit="1" customWidth="1"/>
    <col min="9" max="9" width="13.7109375" style="13" bestFit="1" customWidth="1"/>
    <col min="10" max="10" width="12.85546875" style="13" bestFit="1" customWidth="1"/>
    <col min="11" max="11" width="11" style="13" bestFit="1" customWidth="1"/>
    <col min="12" max="16384" width="9.140625" style="13"/>
  </cols>
  <sheetData>
    <row r="1" spans="1:13" s="3" customFormat="1" ht="15.75">
      <c r="A1" s="1"/>
      <c r="B1" s="2"/>
      <c r="C1" s="45"/>
      <c r="D1" s="45"/>
      <c r="E1" s="11"/>
      <c r="F1" s="11"/>
      <c r="G1" s="11"/>
    </row>
    <row r="2" spans="1:13" s="3" customFormat="1" ht="15.75">
      <c r="A2" s="1"/>
      <c r="B2" s="2"/>
      <c r="C2" s="4"/>
      <c r="D2" s="5"/>
      <c r="E2" s="11"/>
      <c r="F2" s="11"/>
      <c r="G2" s="11"/>
    </row>
    <row r="3" spans="1:13" s="3" customFormat="1" ht="15.75">
      <c r="A3" s="1"/>
      <c r="B3" s="2"/>
      <c r="C3" s="1"/>
      <c r="D3" s="5"/>
      <c r="E3" s="40"/>
      <c r="F3" s="11"/>
      <c r="G3" s="11"/>
    </row>
    <row r="4" spans="1:13" s="3" customFormat="1" ht="15.75">
      <c r="A4" s="1"/>
      <c r="B4" s="2"/>
      <c r="C4" s="1"/>
      <c r="D4" s="5"/>
      <c r="E4" s="40"/>
      <c r="F4" s="11"/>
      <c r="G4" s="11"/>
    </row>
    <row r="5" spans="1:13" s="3" customFormat="1" ht="15.75">
      <c r="A5" s="1"/>
      <c r="B5" s="2"/>
      <c r="C5" s="1"/>
      <c r="D5" s="5"/>
      <c r="E5" s="40"/>
      <c r="F5" s="11"/>
      <c r="G5" s="11"/>
    </row>
    <row r="6" spans="1:13" s="3" customFormat="1" ht="18.75">
      <c r="A6" s="1"/>
      <c r="B6" s="2"/>
      <c r="C6" s="38"/>
      <c r="D6" s="6"/>
      <c r="E6" s="40"/>
      <c r="F6" s="11"/>
      <c r="G6" s="11"/>
    </row>
    <row r="7" spans="1:13" s="3" customFormat="1" ht="50.25" customHeight="1">
      <c r="A7" s="1"/>
      <c r="B7" s="2"/>
      <c r="C7" s="46"/>
      <c r="D7" s="46"/>
      <c r="E7" s="40"/>
      <c r="F7" s="11"/>
      <c r="G7" s="11"/>
    </row>
    <row r="8" spans="1:13" s="3" customFormat="1" ht="15.75">
      <c r="A8" s="1"/>
      <c r="B8" s="2"/>
      <c r="C8" s="29"/>
      <c r="E8" s="40"/>
      <c r="F8" s="11"/>
      <c r="G8" s="11"/>
    </row>
    <row r="9" spans="1:13" s="3" customFormat="1" ht="18.75">
      <c r="A9" s="1"/>
      <c r="B9" s="2"/>
      <c r="C9" s="37"/>
      <c r="D9" s="7"/>
      <c r="E9" s="39"/>
      <c r="F9" s="11"/>
      <c r="G9" s="11"/>
    </row>
    <row r="10" spans="1:13" s="3" customFormat="1" ht="15.75">
      <c r="A10" s="1"/>
      <c r="B10" s="2"/>
      <c r="C10" s="29"/>
      <c r="E10" s="23"/>
      <c r="F10" s="11"/>
      <c r="G10" s="11"/>
    </row>
    <row r="11" spans="1:13" s="3" customFormat="1" ht="15.75">
      <c r="A11" s="1"/>
      <c r="B11" s="2"/>
      <c r="C11" s="1"/>
      <c r="D11" s="8"/>
      <c r="E11" s="23"/>
      <c r="F11" s="11"/>
      <c r="G11" s="11"/>
    </row>
    <row r="12" spans="1:13" s="3" customFormat="1" ht="15.75">
      <c r="A12" s="1"/>
      <c r="B12" s="47" t="s">
        <v>11</v>
      </c>
      <c r="C12" s="47"/>
      <c r="D12" s="47"/>
      <c r="E12" s="23"/>
      <c r="F12" s="10"/>
      <c r="G12" s="10"/>
      <c r="H12" s="11"/>
      <c r="I12" s="11"/>
      <c r="J12" s="11"/>
      <c r="K12" s="11"/>
      <c r="L12" s="11"/>
      <c r="M12" s="11"/>
    </row>
    <row r="13" spans="1:13" s="3" customFormat="1" ht="16.5" thickBot="1">
      <c r="A13" s="1"/>
      <c r="B13" s="47"/>
      <c r="C13" s="47"/>
      <c r="D13" s="47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48" thickBot="1">
      <c r="A14" s="12" t="s">
        <v>0</v>
      </c>
      <c r="B14" s="48" t="s">
        <v>1</v>
      </c>
      <c r="C14" s="52" t="s">
        <v>2</v>
      </c>
      <c r="D14" s="53" t="s">
        <v>3</v>
      </c>
      <c r="E14" s="52" t="s">
        <v>12</v>
      </c>
      <c r="F14" s="9"/>
      <c r="H14" s="9"/>
      <c r="I14" s="9"/>
      <c r="J14" s="14"/>
    </row>
    <row r="15" spans="1:13" ht="15.75">
      <c r="A15" s="25"/>
      <c r="B15" s="26" t="str">
        <f>[8]Прейскурант!$B$15</f>
        <v>Демонтаж/монтаж</v>
      </c>
      <c r="C15" s="54"/>
      <c r="D15" s="55"/>
      <c r="E15" s="56"/>
      <c r="F15" s="42"/>
      <c r="H15" s="16"/>
      <c r="J15" s="17"/>
    </row>
    <row r="16" spans="1:13" ht="15.75">
      <c r="A16" s="15">
        <v>1</v>
      </c>
      <c r="B16" s="49" t="str">
        <f>[9]Прейскурант!B16</f>
        <v>Демонтаж деревянной одностоечной опоры  с железобетонной приставкой</v>
      </c>
      <c r="C16" s="33" t="str">
        <f>[9]Прейскурант!C16</f>
        <v>1 опора</v>
      </c>
      <c r="D16" s="35">
        <f>[9]Прейскурант!D16</f>
        <v>1808.7057389577558</v>
      </c>
      <c r="E16" s="57">
        <f>D16*0.75</f>
        <v>1356.5293042183168</v>
      </c>
      <c r="F16" s="42"/>
      <c r="H16" s="16"/>
      <c r="I16" s="16"/>
      <c r="J16" s="17"/>
    </row>
    <row r="17" spans="1:10" ht="15.75">
      <c r="A17" s="15">
        <f>A16+1</f>
        <v>2</v>
      </c>
      <c r="B17" s="49" t="str">
        <f>[9]Прейскурант!B17</f>
        <v>Демонтаж деревянной сложной опоры  с железобетонной приставкой</v>
      </c>
      <c r="C17" s="33" t="str">
        <f>[9]Прейскурант!C17</f>
        <v>1 опора</v>
      </c>
      <c r="D17" s="35">
        <f>[9]Прейскурант!D17</f>
        <v>2143.9073670138096</v>
      </c>
      <c r="E17" s="57">
        <f t="shared" ref="E17:E80" si="0">D17*0.75</f>
        <v>1607.9305252603572</v>
      </c>
      <c r="F17" s="42"/>
      <c r="H17" s="16"/>
      <c r="I17" s="16"/>
      <c r="J17" s="17"/>
    </row>
    <row r="18" spans="1:10" ht="15.75">
      <c r="A18" s="15">
        <f t="shared" ref="A18:A49" si="1">A17+1</f>
        <v>3</v>
      </c>
      <c r="B18" s="49" t="str">
        <f>[9]Прейскурант!B18</f>
        <v xml:space="preserve">Демонтаж одностоечной железобетонной опоры  </v>
      </c>
      <c r="C18" s="33" t="str">
        <f>[9]Прейскурант!C18</f>
        <v>1 опора</v>
      </c>
      <c r="D18" s="35">
        <f>[9]Прейскурант!D18</f>
        <v>1736.5739016123309</v>
      </c>
      <c r="E18" s="57">
        <f t="shared" si="0"/>
        <v>1302.4304262092483</v>
      </c>
      <c r="F18" s="42"/>
      <c r="H18" s="16"/>
      <c r="I18" s="16"/>
      <c r="J18" s="17"/>
    </row>
    <row r="19" spans="1:10" ht="15.75">
      <c r="A19" s="15">
        <f t="shared" si="1"/>
        <v>4</v>
      </c>
      <c r="B19" s="49" t="str">
        <f>[9]Прейскурант!B19</f>
        <v xml:space="preserve">Демонтаж  сложной железобетонной опоры  </v>
      </c>
      <c r="C19" s="33" t="str">
        <f>[9]Прейскурант!C19</f>
        <v>1 опора</v>
      </c>
      <c r="D19" s="35">
        <f>[9]Прейскурант!D19</f>
        <v>2022.506019487696</v>
      </c>
      <c r="E19" s="57">
        <f t="shared" si="0"/>
        <v>1516.879514615772</v>
      </c>
      <c r="F19" s="42"/>
      <c r="H19" s="16"/>
      <c r="I19" s="16"/>
      <c r="J19" s="17"/>
    </row>
    <row r="20" spans="1:10" ht="15.75">
      <c r="A20" s="15">
        <f t="shared" si="1"/>
        <v>5</v>
      </c>
      <c r="B20" s="49" t="str">
        <f>[9]Прейскурант!B20</f>
        <v>Демонтаж 1 км провода до 1 кВ в один провод</v>
      </c>
      <c r="C20" s="33" t="str">
        <f>[9]Прейскурант!C20</f>
        <v>1 км</v>
      </c>
      <c r="D20" s="35">
        <f>[9]Прейскурант!D20</f>
        <v>2113.3182300816275</v>
      </c>
      <c r="E20" s="57">
        <f t="shared" si="0"/>
        <v>1584.9886725612205</v>
      </c>
      <c r="F20" s="42"/>
      <c r="H20" s="16"/>
      <c r="I20" s="16"/>
      <c r="J20" s="17"/>
    </row>
    <row r="21" spans="1:10" ht="15.75">
      <c r="A21" s="15">
        <f t="shared" si="1"/>
        <v>6</v>
      </c>
      <c r="B21" s="49" t="str">
        <f>[9]Прейскурант!B21</f>
        <v>Демонтаж 1 км провода 6-10 кВ в один провод</v>
      </c>
      <c r="C21" s="33" t="str">
        <f>[9]Прейскурант!C21</f>
        <v>1 км</v>
      </c>
      <c r="D21" s="35">
        <f>[9]Прейскурант!D21</f>
        <v>3314.1332476027319</v>
      </c>
      <c r="E21" s="57">
        <f t="shared" si="0"/>
        <v>2485.5999357020492</v>
      </c>
      <c r="F21" s="42"/>
      <c r="H21" s="16"/>
      <c r="I21" s="16"/>
      <c r="J21" s="17"/>
    </row>
    <row r="22" spans="1:10" ht="15.75">
      <c r="A22" s="15">
        <f t="shared" si="1"/>
        <v>7</v>
      </c>
      <c r="B22" s="49" t="str">
        <f>[9]Прейскурант!B22</f>
        <v>Демонтаж силовых трансформаторов до 160 кВА</v>
      </c>
      <c r="C22" s="33" t="str">
        <f>[9]Прейскурант!C22</f>
        <v>1 трансформатор</v>
      </c>
      <c r="D22" s="35">
        <f>[9]Прейскурант!D22</f>
        <v>2699.342131635628</v>
      </c>
      <c r="E22" s="57">
        <f t="shared" si="0"/>
        <v>2024.506598726721</v>
      </c>
      <c r="F22" s="42"/>
      <c r="H22" s="16"/>
      <c r="I22" s="16"/>
      <c r="J22" s="17"/>
    </row>
    <row r="23" spans="1:10" ht="15.75">
      <c r="A23" s="15">
        <f t="shared" si="1"/>
        <v>8</v>
      </c>
      <c r="B23" s="49" t="str">
        <f>[9]Прейскурант!B23</f>
        <v>Демонтаж силовых трансформаторов до 400 кВА</v>
      </c>
      <c r="C23" s="33" t="str">
        <f>[9]Прейскурант!C23</f>
        <v>1 трансформатор</v>
      </c>
      <c r="D23" s="35">
        <f>[9]Прейскурант!D23</f>
        <v>3514.4412336822334</v>
      </c>
      <c r="E23" s="57">
        <f t="shared" si="0"/>
        <v>2635.830925261675</v>
      </c>
      <c r="F23" s="42"/>
      <c r="H23" s="16"/>
      <c r="I23" s="16"/>
      <c r="J23" s="17"/>
    </row>
    <row r="24" spans="1:10" ht="15.75">
      <c r="A24" s="15">
        <f t="shared" si="1"/>
        <v>9</v>
      </c>
      <c r="B24" s="49" t="str">
        <f>[9]Прейскурант!B24</f>
        <v>Демонтаж силовых трансформаторов до 630 кВА</v>
      </c>
      <c r="C24" s="33" t="str">
        <f>[9]Прейскурант!C24</f>
        <v>1 трансформатор</v>
      </c>
      <c r="D24" s="35">
        <f>[9]Прейскурант!D24</f>
        <v>4149.2794721226574</v>
      </c>
      <c r="E24" s="57">
        <f t="shared" si="0"/>
        <v>3111.9596040919932</v>
      </c>
      <c r="F24" s="42"/>
      <c r="H24" s="16"/>
      <c r="I24" s="16"/>
      <c r="J24" s="17"/>
    </row>
    <row r="25" spans="1:10" ht="15.75">
      <c r="A25" s="15">
        <f t="shared" si="1"/>
        <v>10</v>
      </c>
      <c r="B25" s="49" t="str">
        <f>[9]Прейскурант!B25</f>
        <v>Демонтаж силовых трансформаторов до 1000 кВА</v>
      </c>
      <c r="C25" s="33" t="str">
        <f>[9]Прейскурант!C25</f>
        <v>1 трансформатор</v>
      </c>
      <c r="D25" s="35">
        <f>[9]Прейскурант!D25</f>
        <v>5144.6207462715156</v>
      </c>
      <c r="E25" s="57">
        <f t="shared" si="0"/>
        <v>3858.4655597036367</v>
      </c>
      <c r="F25" s="42"/>
      <c r="H25" s="16"/>
      <c r="I25" s="16"/>
      <c r="J25" s="17"/>
    </row>
    <row r="26" spans="1:10" ht="15.75">
      <c r="A26" s="15">
        <f t="shared" si="1"/>
        <v>11</v>
      </c>
      <c r="B26" s="49" t="str">
        <f>[9]Прейскурант!B26</f>
        <v>Монтаж силовых трансформаторов до 160 кВА</v>
      </c>
      <c r="C26" s="33" t="str">
        <f>[9]Прейскурант!C26</f>
        <v>1 трансформатор</v>
      </c>
      <c r="D26" s="35">
        <f>[9]Прейскурант!D26</f>
        <v>11086.456564692155</v>
      </c>
      <c r="E26" s="57">
        <f t="shared" si="0"/>
        <v>8314.842423519116</v>
      </c>
      <c r="F26" s="42"/>
      <c r="H26" s="16"/>
      <c r="I26" s="16"/>
      <c r="J26" s="17"/>
    </row>
    <row r="27" spans="1:10" ht="15.75">
      <c r="A27" s="15">
        <f t="shared" si="1"/>
        <v>12</v>
      </c>
      <c r="B27" s="49" t="str">
        <f>[9]Прейскурант!B27</f>
        <v>Монтаж силовых трансформаторов до 400 кВА</v>
      </c>
      <c r="C27" s="33" t="str">
        <f>[9]Прейскурант!C27</f>
        <v>1 трансформатор</v>
      </c>
      <c r="D27" s="35">
        <f>[9]Прейскурант!D27</f>
        <v>13942.589892633841</v>
      </c>
      <c r="E27" s="57">
        <f t="shared" si="0"/>
        <v>10456.942419475381</v>
      </c>
      <c r="F27" s="42"/>
      <c r="H27" s="16"/>
      <c r="I27" s="16"/>
      <c r="J27" s="17"/>
    </row>
    <row r="28" spans="1:10" ht="15.75">
      <c r="A28" s="15">
        <f t="shared" si="1"/>
        <v>13</v>
      </c>
      <c r="B28" s="49" t="str">
        <f>[9]Прейскурант!B28</f>
        <v>Монтаж силовых трансформаторов до 630 кВА</v>
      </c>
      <c r="C28" s="33" t="str">
        <f>[9]Прейскурант!C28</f>
        <v>1 трансформатор</v>
      </c>
      <c r="D28" s="35">
        <f>[9]Прейскурант!D28</f>
        <v>16719.73836464874</v>
      </c>
      <c r="E28" s="57">
        <f t="shared" si="0"/>
        <v>12539.803773486554</v>
      </c>
      <c r="F28" s="42"/>
      <c r="H28" s="16"/>
      <c r="I28" s="16"/>
      <c r="J28" s="17"/>
    </row>
    <row r="29" spans="1:10" ht="15.75">
      <c r="A29" s="15">
        <f t="shared" si="1"/>
        <v>14</v>
      </c>
      <c r="B29" s="49" t="str">
        <f>[9]Прейскурант!B29</f>
        <v>Монтаж силовых трансформаторов до 1000 кВА</v>
      </c>
      <c r="C29" s="33" t="str">
        <f>[9]Прейскурант!C29</f>
        <v>1 трансформатор</v>
      </c>
      <c r="D29" s="35">
        <f>[9]Прейскурант!D29</f>
        <v>20857.530253651457</v>
      </c>
      <c r="E29" s="57">
        <f t="shared" si="0"/>
        <v>15643.147690238593</v>
      </c>
      <c r="F29" s="42"/>
      <c r="H29" s="16"/>
      <c r="I29" s="16"/>
      <c r="J29" s="17"/>
    </row>
    <row r="30" spans="1:10" ht="15.75">
      <c r="A30" s="15">
        <f t="shared" si="1"/>
        <v>15</v>
      </c>
      <c r="B30" s="49" t="str">
        <f>[9]Прейскурант!B30</f>
        <v>Демонтаж (монтаж) ответвлений от ВЛ к вводу в здание</v>
      </c>
      <c r="C30" s="33" t="str">
        <f>[9]Прейскурант!C30</f>
        <v>1 км</v>
      </c>
      <c r="D30" s="35">
        <f>[9]Прейскурант!D30</f>
        <v>2260.1146178745644</v>
      </c>
      <c r="E30" s="57">
        <f t="shared" si="0"/>
        <v>1695.0859634059234</v>
      </c>
      <c r="F30" s="42"/>
      <c r="H30" s="16"/>
      <c r="I30" s="16"/>
      <c r="J30" s="17"/>
    </row>
    <row r="31" spans="1:10" ht="15.75">
      <c r="A31" s="15">
        <f t="shared" si="1"/>
        <v>16</v>
      </c>
      <c r="B31" s="49" t="str">
        <f>[9]Прейскурант!B31</f>
        <v>Монтаж провода без установки опор ВЛ-0,4 кВ</v>
      </c>
      <c r="C31" s="33" t="str">
        <f>[9]Прейскурант!C31</f>
        <v>1 км</v>
      </c>
      <c r="D31" s="35">
        <f>[9]Прейскурант!D31</f>
        <v>11061.045208745627</v>
      </c>
      <c r="E31" s="57">
        <f t="shared" si="0"/>
        <v>8295.7839065592198</v>
      </c>
      <c r="F31" s="42"/>
      <c r="H31" s="16"/>
      <c r="I31" s="16"/>
      <c r="J31" s="17"/>
    </row>
    <row r="32" spans="1:10" ht="15.75">
      <c r="A32" s="15">
        <f t="shared" si="1"/>
        <v>17</v>
      </c>
      <c r="B32" s="49" t="str">
        <f>[9]Прейскурант!B32</f>
        <v>Монтаж провода без установки опор ВЛ-6-10 кВ</v>
      </c>
      <c r="C32" s="33" t="str">
        <f>[9]Прейскурант!C32</f>
        <v>1 км</v>
      </c>
      <c r="D32" s="35">
        <f>[9]Прейскурант!D32</f>
        <v>17160.944867168735</v>
      </c>
      <c r="E32" s="57">
        <f t="shared" si="0"/>
        <v>12870.708650376551</v>
      </c>
      <c r="F32" s="42"/>
      <c r="H32" s="16"/>
      <c r="I32" s="16"/>
      <c r="J32" s="17"/>
    </row>
    <row r="33" spans="1:10" ht="15.75">
      <c r="A33" s="15">
        <f t="shared" si="1"/>
        <v>18</v>
      </c>
      <c r="B33" s="49" t="str">
        <f>[9]Прейскурант!B33</f>
        <v>Монтаж провода (кабеля) от опоры до ввода в здание без подставной опоры 0,22 кВ</v>
      </c>
      <c r="C33" s="33" t="str">
        <f>[9]Прейскурант!C33</f>
        <v>1 км</v>
      </c>
      <c r="D33" s="35">
        <f>[9]Прейскурант!D33</f>
        <v>1551.1568178646926</v>
      </c>
      <c r="E33" s="57">
        <f t="shared" si="0"/>
        <v>1163.3676133985196</v>
      </c>
      <c r="F33" s="42"/>
      <c r="H33" s="16"/>
      <c r="I33" s="16"/>
      <c r="J33" s="17"/>
    </row>
    <row r="34" spans="1:10" ht="15.75">
      <c r="A34" s="15">
        <f>A33+1</f>
        <v>19</v>
      </c>
      <c r="B34" s="49" t="str">
        <f>[9]Прейскурант!B34</f>
        <v xml:space="preserve">Монтаж провода (кабеля) от опоры до ввода в здание без подставной опоры 0,38 кВ </v>
      </c>
      <c r="C34" s="33" t="str">
        <f>[9]Прейскурант!C34</f>
        <v>1 км</v>
      </c>
      <c r="D34" s="35">
        <f>[9]Прейскурант!D34</f>
        <v>1916.101088599479</v>
      </c>
      <c r="E34" s="57">
        <f t="shared" si="0"/>
        <v>1437.0758164496092</v>
      </c>
      <c r="F34" s="42"/>
      <c r="H34" s="16"/>
      <c r="I34" s="16"/>
      <c r="J34" s="17"/>
    </row>
    <row r="35" spans="1:10" ht="15.75">
      <c r="A35" s="15">
        <f t="shared" si="1"/>
        <v>20</v>
      </c>
      <c r="B35" s="49" t="str">
        <f>[9]Прейскурант!B35</f>
        <v>Монтаж однофазного  ввода ВЛ, КЛ-0,4кВ для электросетей населения</v>
      </c>
      <c r="C35" s="33" t="str">
        <f>[9]Прейскурант!C35</f>
        <v xml:space="preserve">1 присоединение </v>
      </c>
      <c r="D35" s="35">
        <f>[9]Прейскурант!D35</f>
        <v>4614.0952953494661</v>
      </c>
      <c r="E35" s="57">
        <f t="shared" si="0"/>
        <v>3460.5714715120994</v>
      </c>
      <c r="F35" s="42"/>
      <c r="H35" s="16"/>
      <c r="I35" s="16"/>
      <c r="J35" s="17"/>
    </row>
    <row r="36" spans="1:10" ht="15.75">
      <c r="A36" s="15">
        <f t="shared" si="1"/>
        <v>21</v>
      </c>
      <c r="B36" s="49" t="str">
        <f>[9]Прейскурант!B36</f>
        <v xml:space="preserve">Монтаж трехфазного ввода ВЛ, КЛ- 0,4кВ  для электросетей  населения </v>
      </c>
      <c r="C36" s="33" t="str">
        <f>[9]Прейскурант!C36</f>
        <v xml:space="preserve">1 присоединение </v>
      </c>
      <c r="D36" s="35">
        <f>[9]Прейскурант!D36</f>
        <v>6363.1735437379484</v>
      </c>
      <c r="E36" s="57">
        <f t="shared" si="0"/>
        <v>4772.3801578034618</v>
      </c>
      <c r="F36" s="42"/>
      <c r="H36" s="16"/>
      <c r="I36" s="16"/>
      <c r="J36" s="17"/>
    </row>
    <row r="37" spans="1:10" ht="15.75">
      <c r="A37" s="15">
        <f t="shared" si="1"/>
        <v>22</v>
      </c>
      <c r="B37" s="49" t="str">
        <f>[9]Прейскурант!B37</f>
        <v>Монтаж ввода электроустановок потребителей в сетях  ВЛ, КЛ- 0,4 кВ для организаций</v>
      </c>
      <c r="C37" s="33" t="str">
        <f>[9]Прейскурант!C37</f>
        <v>1 присоединение</v>
      </c>
      <c r="D37" s="35">
        <f>[9]Прейскурант!D37</f>
        <v>6825.0667152789601</v>
      </c>
      <c r="E37" s="57">
        <f t="shared" si="0"/>
        <v>5118.8000364592199</v>
      </c>
      <c r="F37" s="42"/>
      <c r="H37" s="16"/>
      <c r="I37" s="16"/>
      <c r="J37" s="17"/>
    </row>
    <row r="38" spans="1:10" ht="15.75">
      <c r="A38" s="15">
        <f t="shared" si="1"/>
        <v>23</v>
      </c>
      <c r="B38" s="49" t="str">
        <f>[9]Прейскурант!B38</f>
        <v>Монтаж  ввода электроустановок потребителя в сетях ВЛ, КЛ  6-10 кВ</v>
      </c>
      <c r="C38" s="33" t="str">
        <f>[9]Прейскурант!C38</f>
        <v>1 присоединение</v>
      </c>
      <c r="D38" s="35">
        <f>[9]Прейскурант!D38</f>
        <v>17421.16915434226</v>
      </c>
      <c r="E38" s="57">
        <f t="shared" si="0"/>
        <v>13065.876865756694</v>
      </c>
      <c r="F38" s="42"/>
      <c r="H38" s="16"/>
      <c r="I38" s="16"/>
      <c r="J38" s="17"/>
    </row>
    <row r="39" spans="1:10" ht="15.75">
      <c r="A39" s="15">
        <f t="shared" si="1"/>
        <v>24</v>
      </c>
      <c r="B39" s="49" t="str">
        <f>[9]Прейскурант!B39</f>
        <v>Монтаж и наладка щита бесперебойного питания (без стоимости материалов)</v>
      </c>
      <c r="C39" s="33" t="str">
        <f>[9]Прейскурант!C39</f>
        <v>1 шт</v>
      </c>
      <c r="D39" s="35">
        <f>[9]Прейскурант!D39</f>
        <v>9297.2428638762722</v>
      </c>
      <c r="E39" s="57">
        <f t="shared" si="0"/>
        <v>6972.9321479072041</v>
      </c>
      <c r="F39" s="42"/>
      <c r="H39" s="16"/>
      <c r="I39" s="16"/>
      <c r="J39" s="17"/>
    </row>
    <row r="40" spans="1:10" ht="15.75">
      <c r="A40" s="15">
        <f t="shared" si="1"/>
        <v>25</v>
      </c>
      <c r="B40" s="49" t="str">
        <f>[9]Прейскурант!B40</f>
        <v>Монтаж кабельного спуска на опоре</v>
      </c>
      <c r="C40" s="33" t="str">
        <f>[9]Прейскурант!C40</f>
        <v>на 5 м КЛ</v>
      </c>
      <c r="D40" s="35">
        <f>[9]Прейскурант!D40</f>
        <v>3152.5121861769494</v>
      </c>
      <c r="E40" s="57">
        <f t="shared" si="0"/>
        <v>2364.384139632712</v>
      </c>
      <c r="F40" s="42"/>
      <c r="H40" s="16"/>
      <c r="I40" s="16"/>
      <c r="J40" s="17"/>
    </row>
    <row r="41" spans="1:10" ht="15.75">
      <c r="A41" s="15">
        <f t="shared" si="1"/>
        <v>26</v>
      </c>
      <c r="B41" s="49" t="str">
        <f>[9]Прейскурант!B41</f>
        <v>Монтаж концевой термоусадочной муфты (без стоимости материалов)</v>
      </c>
      <c r="C41" s="33" t="str">
        <f>[9]Прейскурант!C41</f>
        <v>1 муфта</v>
      </c>
      <c r="D41" s="35">
        <f>[9]Прейскурант!D41</f>
        <v>8522.199476665679</v>
      </c>
      <c r="E41" s="57">
        <f t="shared" si="0"/>
        <v>6391.6496074992592</v>
      </c>
      <c r="F41" s="42"/>
      <c r="H41" s="16"/>
      <c r="I41" s="16"/>
      <c r="J41" s="17"/>
    </row>
    <row r="42" spans="1:10" ht="15.75">
      <c r="A42" s="15">
        <f t="shared" si="1"/>
        <v>27</v>
      </c>
      <c r="B42" s="49" t="str">
        <f>[9]Прейскурант!B42</f>
        <v>Монтаж  металлической траверсы на опоре ВЛ-0,4</v>
      </c>
      <c r="C42" s="33" t="str">
        <f>[9]Прейскурант!C42</f>
        <v>1 шт</v>
      </c>
      <c r="D42" s="35">
        <f>[9]Прейскурант!D42</f>
        <v>1590.9602593022137</v>
      </c>
      <c r="E42" s="57">
        <f t="shared" si="0"/>
        <v>1193.2201944766603</v>
      </c>
      <c r="F42" s="42"/>
      <c r="H42" s="16"/>
      <c r="I42" s="16"/>
      <c r="J42" s="17"/>
    </row>
    <row r="43" spans="1:10" ht="15.75">
      <c r="A43" s="15">
        <f t="shared" si="1"/>
        <v>28</v>
      </c>
      <c r="B43" s="49" t="str">
        <f>[9]Прейскурант!B43</f>
        <v>Монтаж провода ВЛ-0,4кВ (СИП)</v>
      </c>
      <c r="C43" s="33" t="str">
        <f>[9]Прейскурант!C43</f>
        <v>1 км</v>
      </c>
      <c r="D43" s="35">
        <f>[9]Прейскурант!D43</f>
        <v>116609.81765821439</v>
      </c>
      <c r="E43" s="57">
        <f t="shared" si="0"/>
        <v>87457.363243660802</v>
      </c>
      <c r="F43" s="42"/>
      <c r="H43" s="16"/>
      <c r="I43" s="16"/>
      <c r="J43" s="17"/>
    </row>
    <row r="44" spans="1:10" ht="15.75">
      <c r="A44" s="15">
        <f t="shared" si="1"/>
        <v>29</v>
      </c>
      <c r="B44" s="49" t="str">
        <f>[9]Прейскурант!B44</f>
        <v>Монтаж соединительной термоусадочной муфты (без стоимости материалов)</v>
      </c>
      <c r="C44" s="33" t="str">
        <f>[9]Прейскурант!C44</f>
        <v>1 муфта</v>
      </c>
      <c r="D44" s="35">
        <f>[9]Прейскурант!D44</f>
        <v>12999.741217938539</v>
      </c>
      <c r="E44" s="57">
        <f t="shared" si="0"/>
        <v>9749.8059134539035</v>
      </c>
      <c r="F44" s="42"/>
      <c r="H44" s="16"/>
      <c r="I44" s="16"/>
      <c r="J44" s="17"/>
    </row>
    <row r="45" spans="1:10" ht="15.75">
      <c r="A45" s="15">
        <f t="shared" si="1"/>
        <v>30</v>
      </c>
      <c r="B45" s="49" t="str">
        <f>[9]Прейскурант!B45</f>
        <v>Монтаж ЯРВ (РЩ) на опоре</v>
      </c>
      <c r="C45" s="33" t="str">
        <f>[9]Прейскурант!C45</f>
        <v>1 шт</v>
      </c>
      <c r="D45" s="35">
        <f>[9]Прейскурант!D45</f>
        <v>4832.3031478542971</v>
      </c>
      <c r="E45" s="57">
        <f t="shared" si="0"/>
        <v>3624.2273608907226</v>
      </c>
      <c r="F45" s="42"/>
      <c r="H45" s="16"/>
      <c r="I45" s="16"/>
      <c r="J45" s="17"/>
    </row>
    <row r="46" spans="1:10" ht="15.75">
      <c r="A46" s="15">
        <f t="shared" si="1"/>
        <v>31</v>
      </c>
      <c r="B46" s="49" t="str">
        <f>[9]Прейскурант!B46</f>
        <v>Шурфование кабельных линий 0,4-6-10 кВ</v>
      </c>
      <c r="C46" s="33" t="str">
        <f>[9]Прейскурант!C46</f>
        <v>1 КЛ</v>
      </c>
      <c r="D46" s="35">
        <f>[9]Прейскурант!D46</f>
        <v>11029.01463490734</v>
      </c>
      <c r="E46" s="57">
        <f t="shared" si="0"/>
        <v>8271.7609761805052</v>
      </c>
      <c r="F46" s="42"/>
      <c r="H46" s="16"/>
      <c r="I46" s="16"/>
      <c r="J46" s="17"/>
    </row>
    <row r="47" spans="1:10" ht="15.75">
      <c r="A47" s="15">
        <f t="shared" si="1"/>
        <v>32</v>
      </c>
      <c r="B47" s="49" t="str">
        <f>[9]Прейскурант!B47</f>
        <v>Перетяжка провода 0,4 кВ</v>
      </c>
      <c r="C47" s="33" t="str">
        <f>[9]Прейскурант!C47</f>
        <v xml:space="preserve">1 км </v>
      </c>
      <c r="D47" s="35">
        <f>[9]Прейскурант!D47</f>
        <v>2475.6301384649864</v>
      </c>
      <c r="E47" s="57">
        <f t="shared" si="0"/>
        <v>1856.7226038487397</v>
      </c>
      <c r="F47" s="42"/>
      <c r="H47" s="16"/>
      <c r="I47" s="16"/>
      <c r="J47" s="17"/>
    </row>
    <row r="48" spans="1:10" ht="15.75">
      <c r="A48" s="15">
        <f t="shared" si="1"/>
        <v>33</v>
      </c>
      <c r="B48" s="49" t="str">
        <f>[9]Прейскурант!B48</f>
        <v>Фазировка КЛ/ВЛ</v>
      </c>
      <c r="C48" s="33" t="str">
        <f>[9]Прейскурант!C48</f>
        <v>1 КЛ/1 ВЛ</v>
      </c>
      <c r="D48" s="35">
        <f>[9]Прейскурант!D48</f>
        <v>5317.7454539218033</v>
      </c>
      <c r="E48" s="57">
        <f t="shared" si="0"/>
        <v>3988.3090904413525</v>
      </c>
      <c r="F48" s="42"/>
      <c r="H48" s="16"/>
      <c r="I48" s="16"/>
      <c r="J48" s="17"/>
    </row>
    <row r="49" spans="1:10" ht="30.75" customHeight="1">
      <c r="A49" s="15">
        <f t="shared" si="1"/>
        <v>34</v>
      </c>
      <c r="B49" s="50" t="str">
        <f>[9]Прейскурант!B49</f>
        <v>Проведение практического семинара для электромонтера-кабельщика сторонней организации (монтаж концевых и соединительных муфт на основе термоусаживаемых материалов, предоставляемых заказчиком)</v>
      </c>
      <c r="C49" s="33" t="str">
        <f>[9]Прейскурант!C49</f>
        <v>семинар для одного человека</v>
      </c>
      <c r="D49" s="35">
        <f>[9]Прейскурант!D49</f>
        <v>40915.516302763681</v>
      </c>
      <c r="E49" s="57">
        <f t="shared" si="0"/>
        <v>30686.637227072759</v>
      </c>
      <c r="F49" s="42"/>
      <c r="H49" s="16"/>
      <c r="I49" s="16"/>
      <c r="J49" s="17"/>
    </row>
    <row r="50" spans="1:10" ht="15.75">
      <c r="A50" s="25"/>
      <c r="B50" s="26" t="str">
        <f>[10]Прейскурант!$B$15</f>
        <v>Замена</v>
      </c>
      <c r="C50" s="54"/>
      <c r="D50" s="55"/>
      <c r="E50" s="57">
        <f t="shared" si="0"/>
        <v>0</v>
      </c>
      <c r="F50" s="42"/>
      <c r="H50" s="16"/>
      <c r="J50" s="17"/>
    </row>
    <row r="51" spans="1:10" ht="15.75">
      <c r="A51" s="15">
        <v>35</v>
      </c>
      <c r="B51" s="49" t="str">
        <f>[11]Прейскурант!B16</f>
        <v>Замена автоматического выключателя до 400А</v>
      </c>
      <c r="C51" s="33" t="str">
        <f>[11]Прейскурант!C16</f>
        <v>1 выключатель</v>
      </c>
      <c r="D51" s="35">
        <f>[11]Прейскурант!D16</f>
        <v>5417.5585142659456</v>
      </c>
      <c r="E51" s="57">
        <f t="shared" si="0"/>
        <v>4063.1688856994592</v>
      </c>
      <c r="F51" s="42"/>
      <c r="H51" s="16"/>
      <c r="I51" s="16"/>
      <c r="J51" s="17"/>
    </row>
    <row r="52" spans="1:10" ht="15.75">
      <c r="A52" s="15">
        <v>36</v>
      </c>
      <c r="B52" s="49" t="str">
        <f>[11]Прейскурант!B17</f>
        <v>Замена автоматического выключателя более 400 А</v>
      </c>
      <c r="C52" s="33" t="str">
        <f>[11]Прейскурант!C17</f>
        <v>1 выключатель</v>
      </c>
      <c r="D52" s="35">
        <f>[11]Прейскурант!D17</f>
        <v>6154.7096169970173</v>
      </c>
      <c r="E52" s="57">
        <f t="shared" si="0"/>
        <v>4616.032212747763</v>
      </c>
      <c r="F52" s="42"/>
      <c r="H52" s="16"/>
      <c r="I52" s="16"/>
      <c r="J52" s="17"/>
    </row>
    <row r="53" spans="1:10" ht="15.75">
      <c r="A53" s="15">
        <v>37</v>
      </c>
      <c r="B53" s="49" t="str">
        <f>[11]Прейскурант!B18</f>
        <v>Замена автоматического выключателя более 1000 А</v>
      </c>
      <c r="C53" s="33" t="str">
        <f>[11]Прейскурант!C18</f>
        <v>1 выключатель</v>
      </c>
      <c r="D53" s="35">
        <f>[11]Прейскурант!D18</f>
        <v>7261.7326269449995</v>
      </c>
      <c r="E53" s="57">
        <f t="shared" si="0"/>
        <v>5446.2994702087499</v>
      </c>
      <c r="F53" s="42"/>
      <c r="H53" s="16"/>
      <c r="I53" s="16"/>
      <c r="J53" s="17"/>
    </row>
    <row r="54" spans="1:10" ht="15.75">
      <c r="A54" s="15">
        <v>38</v>
      </c>
      <c r="B54" s="49" t="str">
        <f>[11]Прейскурант!B19</f>
        <v>Замена выключателя нагрузки</v>
      </c>
      <c r="C54" s="33" t="str">
        <f>[11]Прейскурант!C19</f>
        <v>1 выключатель</v>
      </c>
      <c r="D54" s="35">
        <f>[11]Прейскурант!D19</f>
        <v>7743.308584728883</v>
      </c>
      <c r="E54" s="57">
        <f t="shared" si="0"/>
        <v>5807.4814385466625</v>
      </c>
      <c r="F54" s="42"/>
      <c r="H54" s="16"/>
      <c r="I54" s="16"/>
      <c r="J54" s="17"/>
    </row>
    <row r="55" spans="1:10" ht="15.75">
      <c r="A55" s="15">
        <v>39</v>
      </c>
      <c r="B55" s="49" t="str">
        <f>[11]Прейскурант!B20</f>
        <v>Замена голого провода на СИП   ВЛ-0,4 кВ сечение провода до 70мм2</v>
      </c>
      <c r="C55" s="33" t="str">
        <f>[11]Прейскурант!C20</f>
        <v>1 км</v>
      </c>
      <c r="D55" s="35">
        <f>[11]Прейскурант!D20</f>
        <v>141509.47832662755</v>
      </c>
      <c r="E55" s="57">
        <f t="shared" si="0"/>
        <v>106132.10874497067</v>
      </c>
      <c r="F55" s="42"/>
      <c r="H55" s="16"/>
      <c r="I55" s="16"/>
      <c r="J55" s="17"/>
    </row>
    <row r="56" spans="1:10" ht="15.75">
      <c r="A56" s="15">
        <v>40</v>
      </c>
      <c r="B56" s="49" t="str">
        <f>[11]Прейскурант!B21</f>
        <v>Замена голого провода на СИП   ВЛ-0,4 кВ сечение провода свыше 70мм2</v>
      </c>
      <c r="C56" s="33" t="str">
        <f>[11]Прейскурант!C21</f>
        <v>1 км</v>
      </c>
      <c r="D56" s="35">
        <f>[11]Прейскурант!D21</f>
        <v>154754.57282286289</v>
      </c>
      <c r="E56" s="57">
        <f t="shared" si="0"/>
        <v>116065.92961714717</v>
      </c>
      <c r="F56" s="42"/>
      <c r="H56" s="16"/>
      <c r="I56" s="16"/>
      <c r="J56" s="17"/>
    </row>
    <row r="57" spans="1:10" ht="15.75">
      <c r="A57" s="15">
        <v>41</v>
      </c>
      <c r="B57" s="49" t="str">
        <f>[11]Прейскурант!B22</f>
        <v>Замена камеры  КСО с силовым выключателем</v>
      </c>
      <c r="C57" s="33" t="str">
        <f>[11]Прейскурант!C22</f>
        <v>1 услуга</v>
      </c>
      <c r="D57" s="35">
        <f>[11]Прейскурант!D22</f>
        <v>72257.555556256149</v>
      </c>
      <c r="E57" s="57">
        <f t="shared" si="0"/>
        <v>54193.166667192112</v>
      </c>
      <c r="F57" s="42"/>
      <c r="H57" s="16"/>
      <c r="I57" s="16"/>
      <c r="J57" s="17"/>
    </row>
    <row r="58" spans="1:10" ht="15.75">
      <c r="A58" s="15">
        <v>42</v>
      </c>
      <c r="B58" s="49" t="str">
        <f>[11]Прейскурант!B23</f>
        <v>Замена панели ЩО-70 (линейной  или  вводной)</v>
      </c>
      <c r="C58" s="33" t="str">
        <f>[11]Прейскурант!C23</f>
        <v>1 услуга</v>
      </c>
      <c r="D58" s="35">
        <f>[11]Прейскурант!D23</f>
        <v>14958.775669450479</v>
      </c>
      <c r="E58" s="57">
        <f t="shared" si="0"/>
        <v>11219.081752087859</v>
      </c>
      <c r="F58" s="42"/>
      <c r="H58" s="16"/>
      <c r="I58" s="16"/>
      <c r="J58" s="17"/>
    </row>
    <row r="59" spans="1:10" ht="15.75">
      <c r="A59" s="15">
        <v>43</v>
      </c>
      <c r="B59" s="49" t="str">
        <f>[11]Прейскурант!B24</f>
        <v>Замена подкоса</v>
      </c>
      <c r="C59" s="33" t="str">
        <f>[11]Прейскурант!C24</f>
        <v>1 подкос</v>
      </c>
      <c r="D59" s="35">
        <f>[11]Прейскурант!D24</f>
        <v>3750.5555199320861</v>
      </c>
      <c r="E59" s="57">
        <f t="shared" si="0"/>
        <v>2812.9166399490646</v>
      </c>
      <c r="F59" s="42"/>
      <c r="H59" s="16"/>
      <c r="I59" s="16"/>
      <c r="J59" s="17"/>
    </row>
    <row r="60" spans="1:10" ht="15.75">
      <c r="A60" s="15">
        <v>44</v>
      </c>
      <c r="B60" s="49" t="str">
        <f>[11]Прейскурант!B25</f>
        <v>Замена  предохранителя</v>
      </c>
      <c r="C60" s="33" t="str">
        <f>[11]Прейскурант!C25</f>
        <v>1 предохранитель</v>
      </c>
      <c r="D60" s="35">
        <f>[11]Прейскурант!D25</f>
        <v>592.42721609261491</v>
      </c>
      <c r="E60" s="57">
        <f t="shared" si="0"/>
        <v>444.32041206946121</v>
      </c>
      <c r="F60" s="42"/>
      <c r="H60" s="16"/>
      <c r="I60" s="16"/>
      <c r="J60" s="17"/>
    </row>
    <row r="61" spans="1:10" ht="15.75">
      <c r="A61" s="15">
        <v>45</v>
      </c>
      <c r="B61" s="49" t="str">
        <f>[11]Прейскурант!B26</f>
        <v>Замена рубильника РПС-2 до 400А</v>
      </c>
      <c r="C61" s="33" t="str">
        <f>[11]Прейскурант!C26</f>
        <v>1 рубильник</v>
      </c>
      <c r="D61" s="35">
        <f>[11]Прейскурант!D26</f>
        <v>4210.4643723729987</v>
      </c>
      <c r="E61" s="57">
        <f t="shared" si="0"/>
        <v>3157.848279279749</v>
      </c>
      <c r="F61" s="42"/>
      <c r="H61" s="16"/>
      <c r="I61" s="16"/>
      <c r="J61" s="17"/>
    </row>
    <row r="62" spans="1:10" ht="15.75">
      <c r="A62" s="15">
        <v>46</v>
      </c>
      <c r="B62" s="49" t="str">
        <f>[11]Прейскурант!B27</f>
        <v>Замена рубильника более 400 А</v>
      </c>
      <c r="C62" s="33" t="str">
        <f>[11]Прейскурант!C27</f>
        <v>1 рубильник</v>
      </c>
      <c r="D62" s="35">
        <f>[11]Прейскурант!D27</f>
        <v>9256.2606807996308</v>
      </c>
      <c r="E62" s="57">
        <f t="shared" si="0"/>
        <v>6942.1955105997231</v>
      </c>
      <c r="F62" s="42"/>
      <c r="H62" s="16"/>
      <c r="I62" s="16"/>
      <c r="J62" s="17"/>
    </row>
    <row r="63" spans="1:10" ht="15.75">
      <c r="A63" s="15">
        <v>47</v>
      </c>
      <c r="B63" s="49" t="str">
        <f>[11]Прейскурант!B28</f>
        <v xml:space="preserve">Замена участка кабеля 0,4 -10 кВ до 5 метров </v>
      </c>
      <c r="C63" s="33" t="str">
        <f>[11]Прейскурант!C28</f>
        <v>КЛ до 5 метров</v>
      </c>
      <c r="D63" s="35">
        <f>[11]Прейскурант!D28</f>
        <v>3859.5712571866839</v>
      </c>
      <c r="E63" s="57">
        <f t="shared" si="0"/>
        <v>2894.6784428900128</v>
      </c>
      <c r="F63" s="42"/>
      <c r="H63" s="16"/>
      <c r="I63" s="16"/>
      <c r="J63" s="17"/>
    </row>
    <row r="64" spans="1:10" ht="15.75">
      <c r="A64" s="15">
        <v>48</v>
      </c>
      <c r="B64" s="49" t="s">
        <v>10</v>
      </c>
      <c r="C64" s="33" t="str">
        <f>[11]Прейскурант!C29</f>
        <v>1 разрядник</v>
      </c>
      <c r="D64" s="35">
        <f>[11]Прейскурант!D29</f>
        <v>4282.512511917841</v>
      </c>
      <c r="E64" s="57">
        <f t="shared" si="0"/>
        <v>3211.8843839383808</v>
      </c>
      <c r="F64" s="42"/>
      <c r="H64" s="16"/>
      <c r="I64" s="16"/>
      <c r="J64" s="17"/>
    </row>
    <row r="65" spans="1:10" ht="15.75">
      <c r="A65" s="15">
        <v>49</v>
      </c>
      <c r="B65" s="49" t="str">
        <f>[11]Прейскурант!B30</f>
        <v>Замена  КТП шкафного типа</v>
      </c>
      <c r="C65" s="33" t="str">
        <f>[11]Прейскурант!C30</f>
        <v>1 КТП</v>
      </c>
      <c r="D65" s="35">
        <f>[11]Прейскурант!D30</f>
        <v>49995.826951832445</v>
      </c>
      <c r="E65" s="57">
        <f t="shared" si="0"/>
        <v>37496.870213874332</v>
      </c>
      <c r="F65" s="42"/>
      <c r="H65" s="16"/>
      <c r="I65" s="16"/>
      <c r="J65" s="17"/>
    </row>
    <row r="66" spans="1:10" ht="15.75">
      <c r="A66" s="15">
        <v>50</v>
      </c>
      <c r="B66" s="49" t="str">
        <f>[11]Прейскурант!B31</f>
        <v>Замена КТП блочного типа (без переустройства фундамента)</v>
      </c>
      <c r="C66" s="33" t="str">
        <f>[11]Прейскурант!C31</f>
        <v>1 КТП</v>
      </c>
      <c r="D66" s="35">
        <f>[11]Прейскурант!D31</f>
        <v>11232.691354298009</v>
      </c>
      <c r="E66" s="57">
        <f t="shared" si="0"/>
        <v>8424.5185157235064</v>
      </c>
      <c r="F66" s="42"/>
      <c r="H66" s="16"/>
      <c r="I66" s="16"/>
      <c r="J66" s="17"/>
    </row>
    <row r="67" spans="1:10" ht="15.75">
      <c r="A67" s="15">
        <v>51</v>
      </c>
      <c r="B67" s="49" t="str">
        <f>[11]Прейскурант!B32</f>
        <v>Замена КТП блочного типа (с переустройством фундамента)</v>
      </c>
      <c r="C67" s="33" t="str">
        <f>[11]Прейскурант!C32</f>
        <v>1 КТП</v>
      </c>
      <c r="D67" s="35">
        <f>[11]Прейскурант!D32</f>
        <v>12864.909651745678</v>
      </c>
      <c r="E67" s="57">
        <f t="shared" si="0"/>
        <v>9648.6822388092587</v>
      </c>
      <c r="F67" s="42"/>
      <c r="H67" s="16"/>
      <c r="I67" s="16"/>
      <c r="J67" s="17"/>
    </row>
    <row r="68" spans="1:10" ht="15.75">
      <c r="A68" s="15">
        <v>52</v>
      </c>
      <c r="B68" s="49" t="str">
        <f>[11]Прейскурант!B33</f>
        <v>Замена КТП киоскового типа (без переустройства фундамента)</v>
      </c>
      <c r="C68" s="33" t="str">
        <f>[11]Прейскурант!C33</f>
        <v>1 КТП</v>
      </c>
      <c r="D68" s="35">
        <f>[11]Прейскурант!D33</f>
        <v>1721.1942729694795</v>
      </c>
      <c r="E68" s="57">
        <f t="shared" si="0"/>
        <v>1290.8957047271097</v>
      </c>
      <c r="F68" s="42"/>
      <c r="H68" s="16"/>
      <c r="I68" s="16"/>
      <c r="J68" s="17"/>
    </row>
    <row r="69" spans="1:10" ht="15.75">
      <c r="A69" s="15">
        <v>53</v>
      </c>
      <c r="B69" s="49" t="str">
        <f>[11]Прейскурант!B34</f>
        <v>Замена КТП киоскового типа (с переустройством фундамента)</v>
      </c>
      <c r="C69" s="33" t="str">
        <f>[11]Прейскурант!C34</f>
        <v>1 КТП</v>
      </c>
      <c r="D69" s="35">
        <f>[11]Прейскурант!D34</f>
        <v>2450.77275728112</v>
      </c>
      <c r="E69" s="57">
        <f t="shared" si="0"/>
        <v>1838.07956796084</v>
      </c>
      <c r="F69" s="42"/>
      <c r="H69" s="16"/>
      <c r="I69" s="16"/>
      <c r="J69" s="17"/>
    </row>
    <row r="70" spans="1:10" ht="15.75">
      <c r="A70" s="15">
        <v>54</v>
      </c>
      <c r="B70" s="49" t="str">
        <f>[11]Прейскурант!B35</f>
        <v>Замена шкафа КТП при трех отходящих линиях</v>
      </c>
      <c r="C70" s="33" t="str">
        <f>[11]Прейскурант!C35</f>
        <v>1 услуга</v>
      </c>
      <c r="D70" s="35">
        <f>[11]Прейскурант!D35</f>
        <v>2223.5226123729703</v>
      </c>
      <c r="E70" s="57">
        <f t="shared" si="0"/>
        <v>1667.6419592797279</v>
      </c>
      <c r="F70" s="42"/>
      <c r="H70" s="16"/>
      <c r="I70" s="16"/>
      <c r="J70" s="17"/>
    </row>
    <row r="71" spans="1:10" ht="15.75">
      <c r="A71" s="15">
        <v>55</v>
      </c>
      <c r="B71" s="49" t="str">
        <f>[11]Прейскурант!B36</f>
        <v>Замена выводов низкого напряжения</v>
      </c>
      <c r="C71" s="33" t="str">
        <f>[11]Прейскурант!C36</f>
        <v>1 вывод</v>
      </c>
      <c r="D71" s="35">
        <f>[11]Прейскурант!D36</f>
        <v>5407.1713655428057</v>
      </c>
      <c r="E71" s="57">
        <f t="shared" si="0"/>
        <v>4055.378524157104</v>
      </c>
      <c r="F71" s="42"/>
      <c r="H71" s="16"/>
      <c r="I71" s="16"/>
      <c r="J71" s="17"/>
    </row>
    <row r="72" spans="1:10" ht="15.75">
      <c r="A72" s="15">
        <v>56</v>
      </c>
      <c r="B72" s="49" t="str">
        <f>[11]Прейскурант!B37</f>
        <v>Замена светильников на опорах с ртутной лампой</v>
      </c>
      <c r="C72" s="33" t="str">
        <f>[11]Прейскурант!C37</f>
        <v>1 светильник</v>
      </c>
      <c r="D72" s="35">
        <f>[11]Прейскурант!D37</f>
        <v>3515.9373008076773</v>
      </c>
      <c r="E72" s="57">
        <f t="shared" si="0"/>
        <v>2636.9529756057582</v>
      </c>
      <c r="F72" s="42"/>
      <c r="H72" s="16"/>
      <c r="I72" s="16"/>
      <c r="J72" s="17"/>
    </row>
    <row r="73" spans="1:10" ht="15.75">
      <c r="A73" s="15">
        <v>57</v>
      </c>
      <c r="B73" s="49" t="str">
        <f>[11]Прейскурант!B38</f>
        <v>Замена светильников на опорах с люминисцентной лампой</v>
      </c>
      <c r="C73" s="33" t="str">
        <f>[11]Прейскурант!C38</f>
        <v>1 светильник</v>
      </c>
      <c r="D73" s="35">
        <f>[11]Прейскурант!D38</f>
        <v>2709.6009155532429</v>
      </c>
      <c r="E73" s="57">
        <f t="shared" si="0"/>
        <v>2032.2006866649322</v>
      </c>
      <c r="F73" s="42"/>
      <c r="H73" s="16"/>
      <c r="I73" s="16"/>
      <c r="J73" s="17"/>
    </row>
    <row r="74" spans="1:10" ht="15.75">
      <c r="A74" s="15">
        <v>58</v>
      </c>
      <c r="B74" s="49" t="str">
        <f>[11]Прейскурант!B39</f>
        <v>Замена светильников на опорах с лампой накаливания</v>
      </c>
      <c r="C74" s="33" t="str">
        <f>[11]Прейскурант!C39</f>
        <v>1 светильник</v>
      </c>
      <c r="D74" s="35">
        <f>[11]Прейскурант!D39</f>
        <v>1955.5565966135086</v>
      </c>
      <c r="E74" s="57">
        <f t="shared" si="0"/>
        <v>1466.6674474601314</v>
      </c>
      <c r="F74" s="42"/>
      <c r="H74" s="16"/>
      <c r="I74" s="16"/>
      <c r="J74" s="17"/>
    </row>
    <row r="75" spans="1:10" ht="15.75">
      <c r="A75" s="15">
        <v>59</v>
      </c>
      <c r="B75" s="49" t="str">
        <f>[11]Прейскурант!B40</f>
        <v>Замена ламп уличного освещения с ртутной лампой</v>
      </c>
      <c r="C75" s="33" t="str">
        <f>[11]Прейскурант!C40</f>
        <v>1 лампа</v>
      </c>
      <c r="D75" s="35">
        <f>[11]Прейскурант!D40</f>
        <v>1112.4025542043441</v>
      </c>
      <c r="E75" s="57">
        <f t="shared" si="0"/>
        <v>834.30191565325811</v>
      </c>
      <c r="F75" s="42"/>
      <c r="H75" s="16"/>
      <c r="I75" s="16"/>
      <c r="J75" s="17"/>
    </row>
    <row r="76" spans="1:10" ht="15.75">
      <c r="A76" s="15">
        <v>60</v>
      </c>
      <c r="B76" s="49" t="str">
        <f>[11]Прейскурант!B41</f>
        <v xml:space="preserve">Замена ламп уличного освещения с люминисцентной лампой </v>
      </c>
      <c r="C76" s="33" t="str">
        <f>[11]Прейскурант!C41</f>
        <v>1 лампа</v>
      </c>
      <c r="D76" s="35">
        <f>[11]Прейскурант!D41</f>
        <v>963.25582564355364</v>
      </c>
      <c r="E76" s="57">
        <f t="shared" si="0"/>
        <v>722.44186923266523</v>
      </c>
      <c r="F76" s="42"/>
      <c r="H76" s="16"/>
      <c r="I76" s="16"/>
      <c r="J76" s="17"/>
    </row>
    <row r="77" spans="1:10" ht="15.75">
      <c r="A77" s="15">
        <v>61</v>
      </c>
      <c r="B77" s="49" t="str">
        <f>[11]Прейскурант!B42</f>
        <v>Замена ламп уличного освещения с лампой накаливания</v>
      </c>
      <c r="C77" s="33" t="str">
        <f>[11]Прейскурант!C42</f>
        <v>1 лампа</v>
      </c>
      <c r="D77" s="35">
        <f>[11]Прейскурант!D42</f>
        <v>760.79210340280349</v>
      </c>
      <c r="E77" s="57">
        <f t="shared" si="0"/>
        <v>570.59407755210259</v>
      </c>
      <c r="F77" s="42"/>
      <c r="H77" s="16"/>
      <c r="I77" s="16"/>
      <c r="J77" s="17"/>
    </row>
    <row r="78" spans="1:10" ht="15.75">
      <c r="A78" s="15">
        <v>62</v>
      </c>
      <c r="B78" s="49" t="str">
        <f>[11]Прейскурант!B43</f>
        <v>Замена пускорегулирующей аппаратуры в светильнике</v>
      </c>
      <c r="C78" s="33" t="str">
        <f>[11]Прейскурант!C43</f>
        <v>1 услуга</v>
      </c>
      <c r="D78" s="35">
        <f>[11]Прейскурант!D43</f>
        <v>1564.5523417045267</v>
      </c>
      <c r="E78" s="57">
        <f t="shared" si="0"/>
        <v>1173.414256278395</v>
      </c>
      <c r="F78" s="42"/>
      <c r="H78" s="16"/>
      <c r="I78" s="16"/>
      <c r="J78" s="17"/>
    </row>
    <row r="79" spans="1:10" ht="15.75">
      <c r="A79" s="15">
        <v>63</v>
      </c>
      <c r="B79" s="49" t="str">
        <f>[11]Прейскурант!B44</f>
        <v>Замена кронштейна светильника</v>
      </c>
      <c r="C79" s="33" t="str">
        <f>[11]Прейскурант!C44</f>
        <v>1 услуга</v>
      </c>
      <c r="D79" s="35">
        <f>[11]Прейскурант!D44</f>
        <v>1334.8274338960373</v>
      </c>
      <c r="E79" s="57">
        <f t="shared" si="0"/>
        <v>1001.120575422028</v>
      </c>
      <c r="F79" s="42"/>
      <c r="H79" s="16"/>
      <c r="I79" s="16"/>
      <c r="J79" s="17"/>
    </row>
    <row r="80" spans="1:10" ht="15.75">
      <c r="A80" s="15">
        <v>64</v>
      </c>
      <c r="B80" s="49" t="str">
        <f>[11]Прейскурант!B45</f>
        <v>Замена линейного разъединителя с заземляющими ножами без замены привода</v>
      </c>
      <c r="C80" s="33" t="str">
        <f>[11]Прейскурант!C45</f>
        <v>1 разъединитель</v>
      </c>
      <c r="D80" s="35">
        <f>[11]Прейскурант!D45</f>
        <v>3841.0320128694252</v>
      </c>
      <c r="E80" s="57">
        <f t="shared" si="0"/>
        <v>2880.7740096520688</v>
      </c>
      <c r="F80" s="42"/>
      <c r="H80" s="16"/>
      <c r="I80" s="16"/>
      <c r="J80" s="17"/>
    </row>
    <row r="81" spans="1:10" ht="15.75">
      <c r="A81" s="15">
        <v>65</v>
      </c>
      <c r="B81" s="49" t="str">
        <f>[11]Прейскурант!B46</f>
        <v>Замена линейного разъединителя с заземляющими ножами с заменой привода</v>
      </c>
      <c r="C81" s="33" t="str">
        <f>[11]Прейскурант!C46</f>
        <v>1 разъединитель</v>
      </c>
      <c r="D81" s="35">
        <f>[11]Прейскурант!D46</f>
        <v>6533.7211952932703</v>
      </c>
      <c r="E81" s="57">
        <f t="shared" ref="E81:E144" si="2">D81*0.75</f>
        <v>4900.2908964699527</v>
      </c>
      <c r="F81" s="42"/>
      <c r="H81" s="16"/>
      <c r="I81" s="16"/>
      <c r="J81" s="17"/>
    </row>
    <row r="82" spans="1:10" ht="15.75">
      <c r="A82" s="15">
        <v>66</v>
      </c>
      <c r="B82" s="49" t="str">
        <f>[11]Прейскурант!B47</f>
        <v>Замена трансформатора тока 110 кВ</v>
      </c>
      <c r="C82" s="33" t="str">
        <f>[11]Прейскурант!C47</f>
        <v>1 трансформатор тока</v>
      </c>
      <c r="D82" s="35">
        <f>[11]Прейскурант!D47</f>
        <v>35641.91184553293</v>
      </c>
      <c r="E82" s="57">
        <f t="shared" si="2"/>
        <v>26731.433884149697</v>
      </c>
      <c r="F82" s="42"/>
      <c r="H82" s="16"/>
      <c r="I82" s="16"/>
      <c r="J82" s="17"/>
    </row>
    <row r="83" spans="1:10" ht="15.75">
      <c r="A83" s="15">
        <v>67</v>
      </c>
      <c r="B83" s="49" t="str">
        <f>[11]Прейскурант!B48</f>
        <v>Замена трансформатора напряжения 6-10 кВ с заменой вторичных цепей</v>
      </c>
      <c r="C83" s="33" t="str">
        <f>[11]Прейскурант!C48</f>
        <v>1 трансформатор</v>
      </c>
      <c r="D83" s="35">
        <f>[11]Прейскурант!D48</f>
        <v>8130.152648366191</v>
      </c>
      <c r="E83" s="57">
        <f t="shared" si="2"/>
        <v>6097.6144862746432</v>
      </c>
      <c r="F83" s="42"/>
      <c r="H83" s="16"/>
      <c r="I83" s="16"/>
      <c r="J83" s="17"/>
    </row>
    <row r="84" spans="1:10" ht="15.75">
      <c r="A84" s="25"/>
      <c r="B84" s="26" t="str">
        <f>[12]Прейскурант!$B$15</f>
        <v>Установка</v>
      </c>
      <c r="C84" s="54"/>
      <c r="D84" s="55"/>
      <c r="E84" s="57">
        <f t="shared" si="2"/>
        <v>0</v>
      </c>
      <c r="F84" s="42"/>
      <c r="H84" s="16"/>
      <c r="J84" s="17"/>
    </row>
    <row r="85" spans="1:10" ht="15.75">
      <c r="A85" s="15">
        <v>68</v>
      </c>
      <c r="B85" s="49" t="str">
        <f>[13]Прейскурант!B16</f>
        <v>Установка промежуточной опоры на ВЛ-0,4 кВ</v>
      </c>
      <c r="C85" s="33" t="str">
        <f>[13]Прейскурант!C16</f>
        <v>1 опора</v>
      </c>
      <c r="D85" s="35">
        <f>[13]Прейскурант!D16</f>
        <v>8794.5551871405751</v>
      </c>
      <c r="E85" s="57">
        <f t="shared" si="2"/>
        <v>6595.9163903554308</v>
      </c>
      <c r="F85" s="42"/>
      <c r="H85" s="16"/>
      <c r="I85" s="16"/>
      <c r="J85" s="17"/>
    </row>
    <row r="86" spans="1:10" ht="15.75">
      <c r="A86" s="15">
        <v>69</v>
      </c>
      <c r="B86" s="49" t="str">
        <f>[13]Прейскурант!B17</f>
        <v>Установка одностоечной опоры на ВЛ-6-10 кВ</v>
      </c>
      <c r="C86" s="33" t="str">
        <f>[13]Прейскурант!C17</f>
        <v>1 опора</v>
      </c>
      <c r="D86" s="35">
        <f>[13]Прейскурант!D17</f>
        <v>11083.583155152737</v>
      </c>
      <c r="E86" s="57">
        <f t="shared" si="2"/>
        <v>8312.6873663645529</v>
      </c>
      <c r="F86" s="42"/>
      <c r="H86" s="16"/>
      <c r="I86" s="16"/>
      <c r="J86" s="17"/>
    </row>
    <row r="87" spans="1:10" ht="15.75">
      <c r="A87" s="15">
        <v>70</v>
      </c>
      <c r="B87" s="49" t="str">
        <f>[13]Прейскурант!B18</f>
        <v>Установка сложной опоры на ВЛ-0,4кВ</v>
      </c>
      <c r="C87" s="33" t="str">
        <f>[13]Прейскурант!C18</f>
        <v>1 опора</v>
      </c>
      <c r="D87" s="35">
        <f>[13]Прейскурант!D18</f>
        <v>11118.707061327155</v>
      </c>
      <c r="E87" s="57">
        <f t="shared" si="2"/>
        <v>8339.030295995366</v>
      </c>
      <c r="F87" s="42"/>
      <c r="H87" s="16"/>
      <c r="I87" s="16"/>
      <c r="J87" s="17"/>
    </row>
    <row r="88" spans="1:10" ht="15.75">
      <c r="A88" s="15">
        <v>71</v>
      </c>
      <c r="B88" s="49" t="str">
        <f>[13]Прейскурант!B19</f>
        <v>Установка сложной опоры на ВЛ-6-10кВ</v>
      </c>
      <c r="C88" s="33" t="str">
        <f>[13]Прейскурант!C19</f>
        <v>1 опора</v>
      </c>
      <c r="D88" s="35">
        <f>[13]Прейскурант!D19</f>
        <v>22466.82334952871</v>
      </c>
      <c r="E88" s="57">
        <f t="shared" si="2"/>
        <v>16850.117512146531</v>
      </c>
      <c r="F88" s="42"/>
      <c r="H88" s="16"/>
      <c r="I88" s="16"/>
      <c r="J88" s="17"/>
    </row>
    <row r="89" spans="1:10" ht="15.75">
      <c r="A89" s="15">
        <v>72</v>
      </c>
      <c r="B89" s="49" t="str">
        <f>[13]Прейскурант!B20</f>
        <v>Устройство повторного заземления и контура заземления ВЛ-0,4кВ</v>
      </c>
      <c r="C89" s="33" t="str">
        <f>[13]Прейскурант!C20</f>
        <v>1 услуга</v>
      </c>
      <c r="D89" s="35">
        <f>[13]Прейскурант!D20</f>
        <v>9799.7437909596974</v>
      </c>
      <c r="E89" s="57">
        <f t="shared" si="2"/>
        <v>7349.8078432197726</v>
      </c>
      <c r="F89" s="42"/>
      <c r="H89" s="16"/>
      <c r="I89" s="16"/>
      <c r="J89" s="17"/>
    </row>
    <row r="90" spans="1:10" ht="15.75">
      <c r="A90" s="15">
        <v>73</v>
      </c>
      <c r="B90" s="49" t="str">
        <f>[13]Прейскурант!B21</f>
        <v>Установка (замена) трансформатора тока ТК-20</v>
      </c>
      <c r="C90" s="33" t="str">
        <f>[13]Прейскурант!C21</f>
        <v>1 трансформатор</v>
      </c>
      <c r="D90" s="35">
        <f>[13]Прейскурант!D21</f>
        <v>977.06098333520345</v>
      </c>
      <c r="E90" s="57">
        <f t="shared" si="2"/>
        <v>732.79573750140253</v>
      </c>
      <c r="F90" s="42"/>
      <c r="H90" s="16"/>
      <c r="I90" s="16"/>
      <c r="J90" s="17"/>
    </row>
    <row r="91" spans="1:10" ht="15.75">
      <c r="A91" s="15">
        <v>74</v>
      </c>
      <c r="B91" s="49" t="str">
        <f>[13]Прейскурант!B22</f>
        <v>Установка (замена) трансформатора тока ТПЛ-10</v>
      </c>
      <c r="C91" s="33" t="str">
        <f>[13]Прейскурант!C22</f>
        <v>1 трансформатор</v>
      </c>
      <c r="D91" s="35">
        <f>[13]Прейскурант!D22</f>
        <v>2571.9883195701541</v>
      </c>
      <c r="E91" s="57">
        <f t="shared" si="2"/>
        <v>1928.9912396776156</v>
      </c>
      <c r="F91" s="42"/>
      <c r="H91" s="16"/>
      <c r="I91" s="16"/>
      <c r="J91" s="17"/>
    </row>
    <row r="92" spans="1:10" ht="15.75">
      <c r="A92" s="15">
        <v>75</v>
      </c>
      <c r="B92" s="49" t="str">
        <f>[13]Прейскурант!B23</f>
        <v>Установка (замена) вентильного разрядника РВО-10</v>
      </c>
      <c r="C92" s="33" t="str">
        <f>[13]Прейскурант!C23</f>
        <v>1 разрядник</v>
      </c>
      <c r="D92" s="35">
        <f>[13]Прейскурант!D23</f>
        <v>907.86503589949257</v>
      </c>
      <c r="E92" s="57">
        <f t="shared" si="2"/>
        <v>680.89877692461937</v>
      </c>
      <c r="F92" s="42"/>
      <c r="H92" s="16"/>
      <c r="I92" s="16"/>
      <c r="J92" s="17"/>
    </row>
    <row r="93" spans="1:10" ht="15.75">
      <c r="A93" s="15">
        <v>76</v>
      </c>
      <c r="B93" s="49" t="str">
        <f>[13]Прейскурант!B24</f>
        <v>Установка (замена) вентильного разрядника РВО-0,5</v>
      </c>
      <c r="C93" s="33" t="str">
        <f>[13]Прейскурант!C24</f>
        <v>1 разрядник</v>
      </c>
      <c r="D93" s="35">
        <f>[13]Прейскурант!D24</f>
        <v>870.01474050313482</v>
      </c>
      <c r="E93" s="57">
        <f t="shared" si="2"/>
        <v>652.51105537735111</v>
      </c>
      <c r="F93" s="42"/>
      <c r="H93" s="16"/>
      <c r="I93" s="16"/>
      <c r="J93" s="17"/>
    </row>
    <row r="94" spans="1:10" ht="15.75">
      <c r="A94" s="15">
        <v>77</v>
      </c>
      <c r="B94" s="49" t="str">
        <f>[13]Прейскурант!B25</f>
        <v>Выправка опоры 0,4 -10 кВ</v>
      </c>
      <c r="C94" s="33" t="str">
        <f>[13]Прейскурант!C25</f>
        <v xml:space="preserve"> 1 опора</v>
      </c>
      <c r="D94" s="35">
        <f>[13]Прейскурант!D25</f>
        <v>3268.0498292798638</v>
      </c>
      <c r="E94" s="57">
        <f t="shared" si="2"/>
        <v>2451.0373719598979</v>
      </c>
      <c r="F94" s="42"/>
      <c r="H94" s="16"/>
      <c r="I94" s="16"/>
      <c r="J94" s="17"/>
    </row>
    <row r="95" spans="1:10" ht="15.75">
      <c r="A95" s="15">
        <v>78</v>
      </c>
      <c r="B95" s="49" t="str">
        <f>[13]Прейскурант!B26</f>
        <v>Установка железобетонной приставки</v>
      </c>
      <c r="C95" s="33" t="str">
        <f>[13]Прейскурант!C26</f>
        <v>1 услуга</v>
      </c>
      <c r="D95" s="35">
        <f>[13]Прейскурант!D26</f>
        <v>2900.2204956518262</v>
      </c>
      <c r="E95" s="57">
        <f t="shared" si="2"/>
        <v>2175.1653717388699</v>
      </c>
      <c r="F95" s="42"/>
      <c r="H95" s="16"/>
      <c r="I95" s="16"/>
      <c r="J95" s="17"/>
    </row>
    <row r="96" spans="1:10" ht="15.75">
      <c r="A96" s="15">
        <v>79</v>
      </c>
      <c r="B96" s="49" t="str">
        <f>[13]Прейскурант!B27</f>
        <v>Установка изоляторов на установленной опоре 0,4кВ</v>
      </c>
      <c r="C96" s="33" t="str">
        <f>[13]Прейскурант!C27</f>
        <v>1 услуга</v>
      </c>
      <c r="D96" s="35">
        <f>[13]Прейскурант!D27</f>
        <v>965.09167404629795</v>
      </c>
      <c r="E96" s="57">
        <f t="shared" si="2"/>
        <v>723.81875553472344</v>
      </c>
      <c r="F96" s="42"/>
      <c r="H96" s="16"/>
      <c r="I96" s="16"/>
      <c r="J96" s="17"/>
    </row>
    <row r="97" spans="1:10" ht="15.75">
      <c r="A97" s="15">
        <v>80</v>
      </c>
      <c r="B97" s="49" t="str">
        <f>[13]Прейскурант!B28</f>
        <v>Установка крюков на установленную  опору</v>
      </c>
      <c r="C97" s="33" t="str">
        <f>[13]Прейскурант!C28</f>
        <v>4 крюка и более на 1 опоре</v>
      </c>
      <c r="D97" s="35">
        <f>[13]Прейскурант!D28</f>
        <v>2352.6291278056897</v>
      </c>
      <c r="E97" s="57">
        <f t="shared" si="2"/>
        <v>1764.4718458542673</v>
      </c>
      <c r="F97" s="42"/>
      <c r="H97" s="16"/>
      <c r="I97" s="16"/>
      <c r="J97" s="17"/>
    </row>
    <row r="98" spans="1:10" ht="15.75">
      <c r="A98" s="15">
        <v>81</v>
      </c>
      <c r="B98" s="49" t="str">
        <f>[13]Прейскурант!B29</f>
        <v>Устройство заземляющего спуска  на железобетонной опоре ВЛ 0,4-10 кВ</v>
      </c>
      <c r="C98" s="33" t="str">
        <f>[13]Прейскурант!C29</f>
        <v>1 услуга</v>
      </c>
      <c r="D98" s="35">
        <f>[13]Прейскурант!D29</f>
        <v>1238.6739704034217</v>
      </c>
      <c r="E98" s="57">
        <f t="shared" si="2"/>
        <v>929.00547780256625</v>
      </c>
      <c r="F98" s="42"/>
      <c r="H98" s="16"/>
      <c r="I98" s="16"/>
      <c r="J98" s="17"/>
    </row>
    <row r="99" spans="1:10" ht="15.75">
      <c r="A99" s="15">
        <v>82</v>
      </c>
      <c r="B99" s="49" t="str">
        <f>[13]Прейскурант!B30</f>
        <v>Устройство заземляющего спуска  на деревянной опоре ВЛ 0,4-10 кВ</v>
      </c>
      <c r="C99" s="33" t="str">
        <f>[13]Прейскурант!C30</f>
        <v>1 услуга</v>
      </c>
      <c r="D99" s="35">
        <f>[13]Прейскурант!D30</f>
        <v>1270.3876234938734</v>
      </c>
      <c r="E99" s="57">
        <f t="shared" si="2"/>
        <v>952.79071762040508</v>
      </c>
      <c r="F99" s="42"/>
      <c r="H99" s="16"/>
      <c r="I99" s="16"/>
      <c r="J99" s="17"/>
    </row>
    <row r="100" spans="1:10" ht="15.75">
      <c r="A100" s="15">
        <v>83</v>
      </c>
      <c r="B100" s="49" t="str">
        <f>[13]Прейскурант!B31</f>
        <v>Устройство контура заземления ТП</v>
      </c>
      <c r="C100" s="33" t="str">
        <f>[13]Прейскурант!C31</f>
        <v>1 услуга</v>
      </c>
      <c r="D100" s="35">
        <f>[13]Прейскурант!D31</f>
        <v>10421.968366736497</v>
      </c>
      <c r="E100" s="57">
        <f t="shared" si="2"/>
        <v>7816.4762750523732</v>
      </c>
      <c r="F100" s="42"/>
      <c r="H100" s="16"/>
      <c r="I100" s="16"/>
      <c r="J100" s="17"/>
    </row>
    <row r="101" spans="1:10" ht="15.75">
      <c r="A101" s="15">
        <v>84</v>
      </c>
      <c r="B101" s="49" t="str">
        <f>[13]Прейскурант!B32</f>
        <v>Установка линейного разъединителя без заземляющих ножей без замены привода</v>
      </c>
      <c r="C101" s="33" t="str">
        <f>[13]Прейскурант!C32</f>
        <v>1 разъединитель</v>
      </c>
      <c r="D101" s="35">
        <f>[13]Прейскурант!D32</f>
        <v>4439.714676713792</v>
      </c>
      <c r="E101" s="57">
        <f t="shared" si="2"/>
        <v>3329.7860075353437</v>
      </c>
      <c r="F101" s="42"/>
      <c r="H101" s="16"/>
      <c r="I101" s="16"/>
      <c r="J101" s="17"/>
    </row>
    <row r="102" spans="1:10" ht="15.75">
      <c r="A102" s="15">
        <v>85</v>
      </c>
      <c r="B102" s="49" t="str">
        <f>[13]Прейскурант!B33</f>
        <v>Установка линейного разъединителя без заземляющих ножей с заменой привода</v>
      </c>
      <c r="C102" s="33" t="str">
        <f>[13]Прейскурант!C33</f>
        <v>1 разъединитель</v>
      </c>
      <c r="D102" s="35">
        <f>[13]Прейскурант!D33</f>
        <v>6785.5171075968747</v>
      </c>
      <c r="E102" s="57">
        <f t="shared" si="2"/>
        <v>5089.1378306976558</v>
      </c>
      <c r="F102" s="42"/>
      <c r="H102" s="16"/>
      <c r="I102" s="16"/>
      <c r="J102" s="17"/>
    </row>
    <row r="103" spans="1:10" ht="15.75">
      <c r="A103" s="15">
        <v>86</v>
      </c>
      <c r="B103" s="49" t="str">
        <f>[13]Прейскурант!B34</f>
        <v>Установка автоматического выключателя</v>
      </c>
      <c r="C103" s="33" t="str">
        <f>[13]Прейскурант!C34</f>
        <v>1 автоматический выключатель</v>
      </c>
      <c r="D103" s="35">
        <f>[13]Прейскурант!D34</f>
        <v>2471.0020988913511</v>
      </c>
      <c r="E103" s="57">
        <f t="shared" si="2"/>
        <v>1853.2515741685133</v>
      </c>
      <c r="F103" s="42"/>
      <c r="H103" s="16"/>
      <c r="I103" s="16"/>
      <c r="J103" s="17"/>
    </row>
    <row r="104" spans="1:10" ht="15.75">
      <c r="A104" s="15">
        <v>87</v>
      </c>
      <c r="B104" s="49" t="str">
        <f>[13]Прейскурант!B35</f>
        <v>Установка выключателя нагрузки</v>
      </c>
      <c r="C104" s="33" t="str">
        <f>[13]Прейскурант!C35</f>
        <v>1 выключатель нагрузки</v>
      </c>
      <c r="D104" s="35">
        <f>[13]Прейскурант!D35</f>
        <v>2471.0020988913511</v>
      </c>
      <c r="E104" s="57">
        <f t="shared" si="2"/>
        <v>1853.2515741685133</v>
      </c>
      <c r="F104" s="42"/>
      <c r="H104" s="16"/>
      <c r="I104" s="16"/>
      <c r="J104" s="17"/>
    </row>
    <row r="105" spans="1:10" ht="15.75">
      <c r="A105" s="15">
        <v>88</v>
      </c>
      <c r="B105" s="49" t="str">
        <f>[13]Прейскурант!B36</f>
        <v>Установка трансформатора напряжения 6-10 кВ</v>
      </c>
      <c r="C105" s="33" t="str">
        <f>[13]Прейскурант!C36</f>
        <v>1 трансформатор</v>
      </c>
      <c r="D105" s="35">
        <f>[13]Прейскурант!D36</f>
        <v>3780.5575979433806</v>
      </c>
      <c r="E105" s="57">
        <f t="shared" si="2"/>
        <v>2835.4181984575353</v>
      </c>
      <c r="F105" s="42"/>
      <c r="H105" s="16"/>
      <c r="I105" s="16"/>
      <c r="J105" s="17"/>
    </row>
    <row r="106" spans="1:10" ht="15.75">
      <c r="A106" s="15">
        <v>89</v>
      </c>
      <c r="B106" s="49" t="str">
        <f>[15]Прейскурант!B36</f>
        <v>Приемка строительной части ТП, за исключением работ в рамках договора технологического присоединения</v>
      </c>
      <c r="C106" s="33" t="str">
        <f>[15]Прейскурант!C36</f>
        <v>1 приемка</v>
      </c>
      <c r="D106" s="35">
        <f>[15]Прейскурант!D36</f>
        <v>16083.340234695008</v>
      </c>
      <c r="E106" s="57">
        <f t="shared" si="2"/>
        <v>12062.505176021255</v>
      </c>
      <c r="F106" s="42"/>
      <c r="H106" s="16"/>
      <c r="I106" s="16"/>
      <c r="J106" s="17"/>
    </row>
    <row r="107" spans="1:10" ht="15.75">
      <c r="A107" s="15">
        <v>90</v>
      </c>
      <c r="B107" s="49" t="str">
        <f>[15]Прейскурант!B37</f>
        <v>Приемка строительной части РП, за исключением работ в рамках договора технологического присоединения</v>
      </c>
      <c r="C107" s="33" t="str">
        <f>[15]Прейскурант!C37</f>
        <v>1 приемка</v>
      </c>
      <c r="D107" s="35">
        <f>[15]Прейскурант!D37</f>
        <v>16083.340234695008</v>
      </c>
      <c r="E107" s="57">
        <f t="shared" si="2"/>
        <v>12062.505176021255</v>
      </c>
      <c r="F107" s="42"/>
      <c r="H107" s="16"/>
      <c r="I107" s="16"/>
      <c r="J107" s="17"/>
    </row>
    <row r="108" spans="1:10" ht="15.75">
      <c r="A108" s="25"/>
      <c r="B108" s="26" t="str">
        <f>[14]Прейскурант!B33</f>
        <v>Определение трассы/определение места повреждения КЛ</v>
      </c>
      <c r="C108" s="54"/>
      <c r="D108" s="55"/>
      <c r="E108" s="57">
        <f t="shared" si="2"/>
        <v>0</v>
      </c>
      <c r="F108" s="42"/>
      <c r="H108" s="16"/>
      <c r="I108" s="16"/>
      <c r="J108" s="17"/>
    </row>
    <row r="109" spans="1:10" ht="15.75">
      <c r="A109" s="15">
        <v>91</v>
      </c>
      <c r="B109" s="49" t="str">
        <f>[15]Прейскурант!B39</f>
        <v>Определение трассы кабельной линии до 100 м</v>
      </c>
      <c r="C109" s="33" t="str">
        <f>[15]Прейскурант!C39</f>
        <v>КЛ от 1 до 100м</v>
      </c>
      <c r="D109" s="35">
        <f>[15]Прейскурант!D39</f>
        <v>11525.159806567432</v>
      </c>
      <c r="E109" s="57">
        <f t="shared" si="2"/>
        <v>8643.8698549255732</v>
      </c>
      <c r="F109" s="42"/>
      <c r="H109" s="16"/>
      <c r="I109" s="16"/>
      <c r="J109" s="17"/>
    </row>
    <row r="110" spans="1:10" ht="15.75">
      <c r="A110" s="15">
        <v>92</v>
      </c>
      <c r="B110" s="49" t="str">
        <f>[15]Прейскурант!B40</f>
        <v xml:space="preserve">Каждые последующие 100 м трассы </v>
      </c>
      <c r="C110" s="33" t="str">
        <f>[15]Прейскурант!C40</f>
        <v>каждые последующие 100 м трассы</v>
      </c>
      <c r="D110" s="35">
        <f>[15]Прейскурант!D40</f>
        <v>2396.7367790090434</v>
      </c>
      <c r="E110" s="57">
        <f t="shared" si="2"/>
        <v>1797.5525842567827</v>
      </c>
      <c r="F110" s="42"/>
      <c r="H110" s="16"/>
      <c r="I110" s="16"/>
      <c r="J110" s="17"/>
    </row>
    <row r="111" spans="1:10" ht="15.75">
      <c r="A111" s="15">
        <v>93</v>
      </c>
      <c r="B111" s="49" t="str">
        <f>[15]Прейскурант!B41</f>
        <v xml:space="preserve">Определение места повреждения на КЛ 0,4 кВ </v>
      </c>
      <c r="C111" s="33" t="str">
        <f>[15]Прейскурант!C41</f>
        <v>1 услуга</v>
      </c>
      <c r="D111" s="35">
        <f>[15]Прейскурант!D41</f>
        <v>17091.922632512138</v>
      </c>
      <c r="E111" s="57">
        <f t="shared" si="2"/>
        <v>12818.941974384103</v>
      </c>
      <c r="F111" s="42"/>
      <c r="H111" s="16"/>
      <c r="I111" s="16"/>
      <c r="J111" s="17"/>
    </row>
    <row r="112" spans="1:10" ht="15.75">
      <c r="A112" s="15">
        <v>94</v>
      </c>
      <c r="B112" s="49" t="str">
        <f>[15]Прейскурант!B42</f>
        <v xml:space="preserve">Определение места повреждения на КЛ 6-10 кВ </v>
      </c>
      <c r="C112" s="33" t="str">
        <f>[15]Прейскурант!C42</f>
        <v>1 услуга</v>
      </c>
      <c r="D112" s="35">
        <f>[15]Прейскурант!D42</f>
        <v>21835.674464540127</v>
      </c>
      <c r="E112" s="57">
        <f t="shared" si="2"/>
        <v>16376.755848405095</v>
      </c>
      <c r="F112" s="42"/>
      <c r="H112" s="16"/>
      <c r="I112" s="16"/>
      <c r="J112" s="17"/>
    </row>
    <row r="113" spans="1:10" ht="15.75">
      <c r="A113" s="15">
        <v>95</v>
      </c>
      <c r="B113" s="49" t="str">
        <f>[15]Прейскурант!B43</f>
        <v>Определение места повреждения на КЛ 35 кВ</v>
      </c>
      <c r="C113" s="33" t="str">
        <f>[15]Прейскурант!C43</f>
        <v>1 услуга</v>
      </c>
      <c r="D113" s="35">
        <f>[15]Прейскурант!D43</f>
        <v>27915.123490839367</v>
      </c>
      <c r="E113" s="57">
        <f t="shared" si="2"/>
        <v>20936.342618129525</v>
      </c>
      <c r="F113" s="42"/>
      <c r="H113" s="16"/>
      <c r="I113" s="16"/>
      <c r="J113" s="17"/>
    </row>
    <row r="114" spans="1:10" ht="15.75">
      <c r="A114" s="15">
        <v>96</v>
      </c>
      <c r="B114" s="49" t="str">
        <f>[15]Прейскурант!B44</f>
        <v>Уточнение места повреждения на КЛ 0,4-35 кВ</v>
      </c>
      <c r="C114" s="33" t="str">
        <f>[15]Прейскурант!C44</f>
        <v>1 услуга</v>
      </c>
      <c r="D114" s="35">
        <f>[15]Прейскурант!D44</f>
        <v>6727.6602860264229</v>
      </c>
      <c r="E114" s="57">
        <f t="shared" si="2"/>
        <v>5045.7452145198167</v>
      </c>
      <c r="F114" s="42"/>
      <c r="H114" s="16"/>
      <c r="I114" s="16"/>
      <c r="J114" s="17"/>
    </row>
    <row r="115" spans="1:10" ht="15.75">
      <c r="A115" s="15">
        <v>97</v>
      </c>
      <c r="B115" s="49" t="str">
        <f>[15]Прейскурант!B45</f>
        <v>Определение КЛ в пучке</v>
      </c>
      <c r="C115" s="33" t="str">
        <f>[15]Прейскурант!C45</f>
        <v>1 услуга</v>
      </c>
      <c r="D115" s="35">
        <f>[15]Прейскурант!D45</f>
        <v>7358.4050851128841</v>
      </c>
      <c r="E115" s="57">
        <f t="shared" si="2"/>
        <v>5518.8038138346628</v>
      </c>
      <c r="F115" s="42"/>
      <c r="H115" s="16"/>
      <c r="I115" s="16"/>
      <c r="J115" s="17"/>
    </row>
    <row r="116" spans="1:10" ht="15.75">
      <c r="A116" s="15">
        <v>98</v>
      </c>
      <c r="B116" s="49" t="str">
        <f>[15]Прейскурант!B46</f>
        <v>Последующее определение КЛ в пучке или определение, выполняемое совместно с другими работами</v>
      </c>
      <c r="C116" s="33" t="str">
        <f>[15]Прейскурант!C46</f>
        <v>1 услуга</v>
      </c>
      <c r="D116" s="35">
        <f>[15]Прейскурант!D46</f>
        <v>1261.3961406534206</v>
      </c>
      <c r="E116" s="57">
        <f t="shared" si="2"/>
        <v>946.04710549006541</v>
      </c>
      <c r="F116" s="42"/>
      <c r="H116" s="16"/>
      <c r="I116" s="16"/>
      <c r="J116" s="17"/>
    </row>
    <row r="117" spans="1:10" ht="15.75">
      <c r="A117" s="15">
        <v>99</v>
      </c>
      <c r="B117" s="49" t="str">
        <f>[15]Прейскурант!B47</f>
        <v>Определение места повреждения КЛ 110кВ до 500м</v>
      </c>
      <c r="C117" s="33" t="str">
        <f>[15]Прейскурант!C47</f>
        <v>1 услуга</v>
      </c>
      <c r="D117" s="35">
        <f>[15]Прейскурант!D47</f>
        <v>36545.074754385612</v>
      </c>
      <c r="E117" s="57">
        <f t="shared" si="2"/>
        <v>27408.806065789209</v>
      </c>
      <c r="F117" s="42"/>
      <c r="H117" s="16"/>
      <c r="I117" s="16"/>
      <c r="J117" s="17"/>
    </row>
    <row r="118" spans="1:10" ht="15.75">
      <c r="A118" s="15">
        <v>100</v>
      </c>
      <c r="B118" s="49" t="str">
        <f>[15]Прейскурант!B48</f>
        <v>Определение места повреждения КЛ 110кВ до 1000м</v>
      </c>
      <c r="C118" s="33" t="str">
        <f>[15]Прейскурант!C48</f>
        <v>1 услуга</v>
      </c>
      <c r="D118" s="35">
        <f>[15]Прейскурант!D48</f>
        <v>41893.828209813168</v>
      </c>
      <c r="E118" s="57">
        <f t="shared" si="2"/>
        <v>31420.371157359878</v>
      </c>
      <c r="F118" s="42"/>
      <c r="H118" s="16"/>
      <c r="I118" s="16"/>
      <c r="J118" s="17"/>
    </row>
    <row r="119" spans="1:10" ht="15.75">
      <c r="A119" s="15">
        <v>101</v>
      </c>
      <c r="B119" s="49" t="str">
        <f>[15]Прейскурант!B49</f>
        <v>Определение места повреждения КЛ110кВ выше 1000м</v>
      </c>
      <c r="C119" s="33" t="str">
        <f>[15]Прейскурант!C49</f>
        <v>1 услуга</v>
      </c>
      <c r="D119" s="35">
        <f>[15]Прейскурант!D49</f>
        <v>52591.335120668242</v>
      </c>
      <c r="E119" s="57">
        <f t="shared" si="2"/>
        <v>39443.501340501185</v>
      </c>
      <c r="F119" s="42"/>
      <c r="H119" s="16"/>
      <c r="I119" s="16"/>
      <c r="J119" s="17"/>
    </row>
    <row r="120" spans="1:10" ht="15.75">
      <c r="A120" s="25"/>
      <c r="B120" s="26" t="str">
        <f>[16]Прейскурант!$B$15</f>
        <v>Проекты</v>
      </c>
      <c r="C120" s="54"/>
      <c r="D120" s="55"/>
      <c r="E120" s="57">
        <f t="shared" si="2"/>
        <v>0</v>
      </c>
      <c r="F120" s="42"/>
      <c r="H120" s="16"/>
      <c r="I120" s="16"/>
      <c r="J120" s="17"/>
    </row>
    <row r="121" spans="1:10" ht="15.75">
      <c r="A121" s="15">
        <v>102</v>
      </c>
      <c r="B121" s="49" t="str">
        <f>[17]Прейскурант!B16</f>
        <v>Нетиповой проект ТП с количеством трансформаторов до 2-х</v>
      </c>
      <c r="C121" s="33" t="str">
        <f>[17]Прейскурант!C16</f>
        <v>1 проект</v>
      </c>
      <c r="D121" s="35">
        <f>[17]Прейскурант!D16</f>
        <v>25313.75419897461</v>
      </c>
      <c r="E121" s="57">
        <f t="shared" si="2"/>
        <v>18985.315649230957</v>
      </c>
      <c r="F121" s="42"/>
      <c r="H121" s="16"/>
      <c r="I121" s="16"/>
      <c r="J121" s="17"/>
    </row>
    <row r="122" spans="1:10" ht="15.75">
      <c r="A122" s="15">
        <v>103</v>
      </c>
      <c r="B122" s="49" t="str">
        <f>[17]Прейскурант!B17</f>
        <v>Нетиповой проект КТПН</v>
      </c>
      <c r="C122" s="33" t="str">
        <f>[17]Прейскурант!C17</f>
        <v>1 проект</v>
      </c>
      <c r="D122" s="35">
        <f>[17]Прейскурант!D17</f>
        <v>6733.8946523302111</v>
      </c>
      <c r="E122" s="57">
        <f t="shared" si="2"/>
        <v>5050.4209892476583</v>
      </c>
      <c r="F122" s="42"/>
      <c r="H122" s="16"/>
      <c r="I122" s="16"/>
      <c r="J122" s="17"/>
    </row>
    <row r="123" spans="1:10" ht="15.75">
      <c r="A123" s="15">
        <v>104</v>
      </c>
      <c r="B123" s="49" t="str">
        <f>[17]Прейскурант!B18</f>
        <v>Проект реконструкции ТП с заменой оборудования 0,4-6-10 кВ и силовых трансформаторов</v>
      </c>
      <c r="C123" s="33" t="str">
        <f>[17]Прейскурант!C18</f>
        <v>1 проект</v>
      </c>
      <c r="D123" s="35">
        <f>[17]Прейскурант!D18</f>
        <v>26556.253229185684</v>
      </c>
      <c r="E123" s="57">
        <f t="shared" si="2"/>
        <v>19917.189921889265</v>
      </c>
      <c r="F123" s="42"/>
      <c r="H123" s="16"/>
      <c r="I123" s="16"/>
      <c r="J123" s="17"/>
    </row>
    <row r="124" spans="1:10" ht="15.75">
      <c r="A124" s="15">
        <v>105</v>
      </c>
      <c r="B124" s="49" t="str">
        <f>[17]Прейскурант!B19</f>
        <v>Проект реконструкции ТП с заменой силовых трансформаторов мощностью до 630 кВА без замены РУ-6/10 кВ</v>
      </c>
      <c r="C124" s="33" t="str">
        <f>[17]Прейскурант!C19</f>
        <v>1 проект</v>
      </c>
      <c r="D124" s="35">
        <f>[17]Прейскурант!D19</f>
        <v>18845.484508559275</v>
      </c>
      <c r="E124" s="57">
        <f t="shared" si="2"/>
        <v>14134.113381419456</v>
      </c>
      <c r="F124" s="42"/>
      <c r="H124" s="16"/>
      <c r="I124" s="16"/>
      <c r="J124" s="17"/>
    </row>
    <row r="125" spans="1:10" ht="15.75">
      <c r="A125" s="15">
        <v>106</v>
      </c>
      <c r="B125" s="49" t="str">
        <f>[17]Прейскурант!B20</f>
        <v xml:space="preserve">Проект реконструкции ТП с заменой силовых трансформаторов мощностью свыше 630 кВА </v>
      </c>
      <c r="C125" s="33" t="str">
        <f>[17]Прейскурант!C20</f>
        <v>1 проект</v>
      </c>
      <c r="D125" s="35">
        <f>[17]Прейскурант!D20</f>
        <v>23739.406208532928</v>
      </c>
      <c r="E125" s="57">
        <f t="shared" si="2"/>
        <v>17804.554656399698</v>
      </c>
      <c r="F125" s="42"/>
      <c r="H125" s="16"/>
      <c r="I125" s="16"/>
      <c r="J125" s="17"/>
    </row>
    <row r="126" spans="1:10" ht="31.5">
      <c r="A126" s="15">
        <v>107</v>
      </c>
      <c r="B126" s="50" t="s">
        <v>7</v>
      </c>
      <c r="C126" s="33" t="str">
        <f>[17]Прейскурант!C21</f>
        <v>1 проект</v>
      </c>
      <c r="D126" s="35">
        <f>[17]Прейскурант!D21</f>
        <v>23763.723855106087</v>
      </c>
      <c r="E126" s="57">
        <f t="shared" si="2"/>
        <v>17822.792891329565</v>
      </c>
      <c r="F126" s="42"/>
      <c r="H126" s="16"/>
      <c r="I126" s="16"/>
      <c r="J126" s="17"/>
    </row>
    <row r="127" spans="1:10" ht="15.75">
      <c r="A127" s="15">
        <v>108</v>
      </c>
      <c r="B127" s="49" t="str">
        <f>[17]Прейскурант!B22</f>
        <v>Проект реконструкции РТП (РП) с заменой или установкой до пяти камер</v>
      </c>
      <c r="C127" s="33" t="str">
        <f>[17]Прейскурант!C22</f>
        <v>1 проект</v>
      </c>
      <c r="D127" s="35">
        <f>[17]Прейскурант!D22</f>
        <v>21932.610675597869</v>
      </c>
      <c r="E127" s="57">
        <f t="shared" si="2"/>
        <v>16449.458006698402</v>
      </c>
      <c r="F127" s="42"/>
      <c r="H127" s="16"/>
      <c r="I127" s="16"/>
      <c r="J127" s="17"/>
    </row>
    <row r="128" spans="1:10" ht="15.75">
      <c r="A128" s="15">
        <v>109</v>
      </c>
      <c r="B128" s="49" t="str">
        <f>[17]Прейскурант!B23</f>
        <v>Проект реконструкции РТП (РП) с заменой или установкой свыше пяти камер</v>
      </c>
      <c r="C128" s="33" t="str">
        <f>[17]Прейскурант!C23</f>
        <v>1 проект</v>
      </c>
      <c r="D128" s="35">
        <f>[17]Прейскурант!D23</f>
        <v>24052.376749825067</v>
      </c>
      <c r="E128" s="57">
        <f t="shared" si="2"/>
        <v>18039.2825623688</v>
      </c>
      <c r="F128" s="42"/>
      <c r="H128" s="16"/>
      <c r="I128" s="16"/>
      <c r="J128" s="17"/>
    </row>
    <row r="129" spans="1:10" ht="15.75">
      <c r="A129" s="15">
        <v>110</v>
      </c>
      <c r="B129" s="49" t="str">
        <f>[17]Прейскурант!B24</f>
        <v>Проект реконструкции РТП (РП) с устройством телемеханики</v>
      </c>
      <c r="C129" s="33" t="str">
        <f>[17]Прейскурант!C24</f>
        <v>1 проект</v>
      </c>
      <c r="D129" s="35">
        <f>[17]Прейскурант!D24</f>
        <v>30349.993009638558</v>
      </c>
      <c r="E129" s="57">
        <f t="shared" si="2"/>
        <v>22762.494757228917</v>
      </c>
      <c r="F129" s="42"/>
      <c r="H129" s="16"/>
      <c r="I129" s="16"/>
      <c r="J129" s="17"/>
    </row>
    <row r="130" spans="1:10" ht="15.75">
      <c r="A130" s="15">
        <v>111</v>
      </c>
      <c r="B130" s="49" t="str">
        <f>[17]Прейскурант!B25</f>
        <v>Проект реконструкции сети 0,4 кВ с заменой или установкой РУ-0,4 кВ наружной установки</v>
      </c>
      <c r="C130" s="33" t="str">
        <f>[17]Прейскурант!C25</f>
        <v>1 проект</v>
      </c>
      <c r="D130" s="35">
        <f>[17]Прейскурант!D25</f>
        <v>9427.471204766196</v>
      </c>
      <c r="E130" s="57">
        <f t="shared" si="2"/>
        <v>7070.603403574647</v>
      </c>
      <c r="F130" s="42"/>
      <c r="H130" s="16"/>
      <c r="I130" s="16"/>
      <c r="J130" s="17"/>
    </row>
    <row r="131" spans="1:10" ht="15.75">
      <c r="A131" s="15">
        <v>112</v>
      </c>
      <c r="B131" s="49" t="str">
        <f>[17]Прейскурант!B26</f>
        <v>Выполнение рабочего проекта электроснабжения жилого дома площадью до 25 м2 (ввод однофазный)</v>
      </c>
      <c r="C131" s="33" t="str">
        <f>[17]Прейскурант!C26</f>
        <v>1 проект</v>
      </c>
      <c r="D131" s="35">
        <f>[17]Прейскурант!D26</f>
        <v>13682.771632326076</v>
      </c>
      <c r="E131" s="57">
        <f t="shared" si="2"/>
        <v>10262.078724244557</v>
      </c>
      <c r="F131" s="42"/>
      <c r="H131" s="16"/>
      <c r="I131" s="16"/>
      <c r="J131" s="17"/>
    </row>
    <row r="132" spans="1:10" ht="15.75">
      <c r="A132" s="15">
        <v>113</v>
      </c>
      <c r="B132" s="49" t="str">
        <f>[17]Прейскурант!B27</f>
        <v>Выполнение рабочего проекта электроснабжения жилого двухэтажного дома (ввод однофазный)</v>
      </c>
      <c r="C132" s="33" t="str">
        <f>[17]Прейскурант!C27</f>
        <v>1 проект</v>
      </c>
      <c r="D132" s="35">
        <f>[17]Прейскурант!D27</f>
        <v>15308.23150574528</v>
      </c>
      <c r="E132" s="57">
        <f t="shared" si="2"/>
        <v>11481.17362930896</v>
      </c>
      <c r="F132" s="42"/>
      <c r="H132" s="16"/>
      <c r="I132" s="16"/>
      <c r="J132" s="17"/>
    </row>
    <row r="133" spans="1:10" ht="15.75">
      <c r="A133" s="15">
        <v>114</v>
      </c>
      <c r="B133" s="49" t="str">
        <f>[17]Прейскурант!B28</f>
        <v>Выполнение рабочего проекта электроснабжения жилого дома площадью до 25 м2 (ввод трехфазный)</v>
      </c>
      <c r="C133" s="33" t="str">
        <f>[17]Прейскурант!C28</f>
        <v>1 проект</v>
      </c>
      <c r="D133" s="35">
        <f>[17]Прейскурант!D28</f>
        <v>16959.195615547087</v>
      </c>
      <c r="E133" s="57">
        <f t="shared" si="2"/>
        <v>12719.396711660316</v>
      </c>
      <c r="F133" s="42"/>
      <c r="H133" s="16"/>
      <c r="I133" s="16"/>
      <c r="J133" s="17"/>
    </row>
    <row r="134" spans="1:10" ht="15.75">
      <c r="A134" s="15">
        <v>115</v>
      </c>
      <c r="B134" s="49" t="str">
        <f>[17]Прейскурант!B29</f>
        <v>Выполнение рабочего проекта электроснабжения жилого двухэтажного дома (ввод трехфазный)</v>
      </c>
      <c r="C134" s="33" t="str">
        <f>[17]Прейскурант!C29</f>
        <v>1 проект</v>
      </c>
      <c r="D134" s="35">
        <f>[17]Прейскурант!D29</f>
        <v>20673.864862601149</v>
      </c>
      <c r="E134" s="57">
        <f t="shared" si="2"/>
        <v>15505.398646950862</v>
      </c>
      <c r="F134" s="42"/>
      <c r="H134" s="16"/>
      <c r="I134" s="16"/>
      <c r="J134" s="17"/>
    </row>
    <row r="135" spans="1:10" ht="15.75">
      <c r="A135" s="15">
        <v>116</v>
      </c>
      <c r="B135" s="49" t="str">
        <f>[17]Прейскурант!B30</f>
        <v>Выполнение проекта щита ввода и учета (однофазного)</v>
      </c>
      <c r="C135" s="33" t="str">
        <f>[17]Прейскурант!C30</f>
        <v>1 проект</v>
      </c>
      <c r="D135" s="35">
        <f>[17]Прейскурант!D30</f>
        <v>10487.69716716828</v>
      </c>
      <c r="E135" s="57">
        <f t="shared" si="2"/>
        <v>7865.7728753762103</v>
      </c>
      <c r="F135" s="42"/>
      <c r="H135" s="16"/>
      <c r="I135" s="16"/>
      <c r="J135" s="17"/>
    </row>
    <row r="136" spans="1:10" ht="15.75">
      <c r="A136" s="15">
        <v>117</v>
      </c>
      <c r="B136" s="49" t="str">
        <f>[17]Прейскурант!B31</f>
        <v>Выполнение проекта щита ввода и учета (трехфазного)</v>
      </c>
      <c r="C136" s="33" t="str">
        <f>[17]Прейскурант!C31</f>
        <v>1 проект</v>
      </c>
      <c r="D136" s="35">
        <f>[17]Прейскурант!D31</f>
        <v>13789.625386771891</v>
      </c>
      <c r="E136" s="57">
        <f t="shared" si="2"/>
        <v>10342.219040078919</v>
      </c>
      <c r="F136" s="42"/>
      <c r="H136" s="16"/>
      <c r="I136" s="16"/>
      <c r="J136" s="17"/>
    </row>
    <row r="137" spans="1:10" ht="15.75">
      <c r="A137" s="15">
        <v>118</v>
      </c>
      <c r="B137" s="49" t="str">
        <f>[17]Прейскурант!B32</f>
        <v>Выполнение проекта ВЛ-10 кВ, ВЛ-0,4 кВ (длиной менее 200 м)</v>
      </c>
      <c r="C137" s="33" t="str">
        <f>[17]Прейскурант!C32</f>
        <v>1 проект</v>
      </c>
      <c r="D137" s="35">
        <f>[17]Прейскурант!D32</f>
        <v>4331.1287215055745</v>
      </c>
      <c r="E137" s="57">
        <f t="shared" si="2"/>
        <v>3248.3465411291809</v>
      </c>
      <c r="F137" s="42"/>
      <c r="H137" s="16"/>
      <c r="I137" s="16"/>
      <c r="J137" s="17"/>
    </row>
    <row r="138" spans="1:10" ht="31.5" customHeight="1">
      <c r="A138" s="15">
        <v>119</v>
      </c>
      <c r="B138" s="50" t="str">
        <f>[17]Прейскурант!B33</f>
        <v>Выполнение проекта КЛ-0,4 кВ, КЛ-10 кВ (длина линии до 1 км).
При длине линии более 1 км для определения стоимости каждого последующего километра применяется коэффициент K=0,5</v>
      </c>
      <c r="C138" s="33" t="str">
        <f>[17]Прейскурант!C33</f>
        <v>1 км</v>
      </c>
      <c r="D138" s="35">
        <f>[17]Прейскурант!D33</f>
        <v>50717.656708372211</v>
      </c>
      <c r="E138" s="57">
        <f t="shared" si="2"/>
        <v>38038.24253127916</v>
      </c>
      <c r="F138" s="42"/>
      <c r="H138" s="16"/>
      <c r="I138" s="16"/>
      <c r="J138" s="17"/>
    </row>
    <row r="139" spans="1:10" ht="31.5" customHeight="1">
      <c r="A139" s="15">
        <v>120</v>
      </c>
      <c r="B139" s="50" t="str">
        <f>[17]Прейскурант!B34</f>
        <v>Выполнение проекта ВЛ-10 кВ (длина линии до 1 км).
При длине линии более 1 км для определения стоимости каждого последующего километра  применяется коэффициент K=0,5</v>
      </c>
      <c r="C139" s="33" t="str">
        <f>[17]Прейскурант!C34</f>
        <v>1 км</v>
      </c>
      <c r="D139" s="35">
        <f>[17]Прейскурант!D34</f>
        <v>67546.042345606082</v>
      </c>
      <c r="E139" s="57">
        <f t="shared" si="2"/>
        <v>50659.531759204561</v>
      </c>
      <c r="F139" s="42"/>
      <c r="H139" s="16"/>
      <c r="I139" s="16"/>
      <c r="J139" s="17"/>
    </row>
    <row r="140" spans="1:10" ht="31.5" customHeight="1">
      <c r="A140" s="15">
        <v>121</v>
      </c>
      <c r="B140" s="50" t="str">
        <f>[17]Прейскурант!B35</f>
        <v>Выполнение проекта ВЛ-0,4 кВ (длина линии до 1 км).
При длине линии более 1 км для определения стоимости каждого последующего километра применяется коэффициент K=0,4</v>
      </c>
      <c r="C140" s="33" t="str">
        <f>[17]Прейскурант!C35</f>
        <v>1 км</v>
      </c>
      <c r="D140" s="35">
        <f>[17]Прейскурант!D35</f>
        <v>84453.966618338251</v>
      </c>
      <c r="E140" s="57">
        <f t="shared" si="2"/>
        <v>63340.474963753688</v>
      </c>
      <c r="F140" s="42"/>
      <c r="H140" s="16"/>
      <c r="I140" s="16"/>
      <c r="J140" s="17"/>
    </row>
    <row r="141" spans="1:10" ht="15.75">
      <c r="A141" s="30"/>
      <c r="B141" s="26" t="str">
        <f>[16]Прейскурант!$B$38</f>
        <v>Ремонт</v>
      </c>
      <c r="C141" s="54"/>
      <c r="D141" s="55"/>
      <c r="E141" s="57">
        <f t="shared" si="2"/>
        <v>0</v>
      </c>
      <c r="F141" s="42"/>
      <c r="H141" s="16"/>
      <c r="I141" s="16"/>
      <c r="J141" s="17"/>
    </row>
    <row r="142" spans="1:10" ht="15.75">
      <c r="A142" s="15">
        <v>122</v>
      </c>
      <c r="B142" s="49" t="str">
        <f>[17]Прейскурант!B39</f>
        <v>Ремонт предохранителя ПН-2</v>
      </c>
      <c r="C142" s="33" t="str">
        <f>[17]Прейскурант!C39</f>
        <v>1 ремонт</v>
      </c>
      <c r="D142" s="35">
        <f>[17]Прейскурант!D39</f>
        <v>102.03691978701961</v>
      </c>
      <c r="E142" s="57">
        <f t="shared" si="2"/>
        <v>76.527689840264713</v>
      </c>
      <c r="F142" s="42"/>
      <c r="H142" s="16"/>
      <c r="I142" s="16"/>
      <c r="J142" s="17"/>
    </row>
    <row r="143" spans="1:10" ht="15.75">
      <c r="A143" s="15">
        <v>123</v>
      </c>
      <c r="B143" s="49" t="str">
        <f>[17]Прейскурант!B40</f>
        <v>Ремонт предохранителя ПК-10</v>
      </c>
      <c r="C143" s="33" t="str">
        <f>[17]Прейскурант!C40</f>
        <v>1 ремонт</v>
      </c>
      <c r="D143" s="35">
        <f>[17]Прейскурант!D40</f>
        <v>200.39161330585034</v>
      </c>
      <c r="E143" s="57">
        <f t="shared" si="2"/>
        <v>150.29370997938776</v>
      </c>
      <c r="F143" s="42"/>
      <c r="H143" s="16"/>
      <c r="I143" s="16"/>
      <c r="J143" s="17"/>
    </row>
    <row r="144" spans="1:10" ht="15.75">
      <c r="A144" s="15">
        <v>124</v>
      </c>
      <c r="B144" s="49" t="str">
        <f>[17]Прейскурант!B41</f>
        <v>Ремонт кровли ТП</v>
      </c>
      <c r="C144" s="33" t="str">
        <f>[17]Прейскурант!C41</f>
        <v>1 кв.м</v>
      </c>
      <c r="D144" s="35">
        <f>[17]Прейскурант!D41</f>
        <v>276.76509823894469</v>
      </c>
      <c r="E144" s="57">
        <f t="shared" si="2"/>
        <v>207.57382367920852</v>
      </c>
      <c r="F144" s="42"/>
      <c r="H144" s="16"/>
      <c r="I144" s="16"/>
      <c r="J144" s="17"/>
    </row>
    <row r="145" spans="1:10" ht="31.5" customHeight="1">
      <c r="A145" s="15">
        <v>125</v>
      </c>
      <c r="B145" s="50" t="str">
        <f>[17]Прейскурант!B42</f>
        <v>Ремонт проводов  на  ВЛ-35кВ-110кВ   после их обрыва  высокогабаритной техникой сторонней организации и после падения деревьев на провода, в результате их несанкционированной вырубки сторонней организацией или физическим лицом</v>
      </c>
      <c r="C145" s="33" t="str">
        <f>[17]Прейскурант!C42</f>
        <v>1 пролет</v>
      </c>
      <c r="D145" s="35">
        <f>[17]Прейскурант!D42</f>
        <v>237939.04049097458</v>
      </c>
      <c r="E145" s="57">
        <f t="shared" ref="E145:E208" si="3">D145*0.75</f>
        <v>178454.28036823095</v>
      </c>
      <c r="F145" s="42"/>
      <c r="H145" s="16"/>
      <c r="I145" s="16"/>
      <c r="J145" s="17"/>
    </row>
    <row r="146" spans="1:10" ht="47.25">
      <c r="A146" s="15">
        <v>126</v>
      </c>
      <c r="B146" s="50" t="str">
        <f>[17]Прейскурант!B43</f>
        <v>Ремонт проводов  на  ВЛ-35кВ-110кВ после их обрыва высокогабаритной техникой сторонней организации и после падения деревьев на провода, в результате их несанкционированной вырубки сторонней организацией или физическим лицом в труднодоступных условиях рабо</v>
      </c>
      <c r="C146" s="33" t="str">
        <f>[17]Прейскурант!C43</f>
        <v>1 пролет</v>
      </c>
      <c r="D146" s="35">
        <f>[17]Прейскурант!D43</f>
        <v>305431.75526582095</v>
      </c>
      <c r="E146" s="57">
        <f t="shared" si="3"/>
        <v>229073.8164493657</v>
      </c>
      <c r="F146" s="42"/>
      <c r="H146" s="16"/>
      <c r="I146" s="16"/>
      <c r="J146" s="17"/>
    </row>
    <row r="147" spans="1:10" ht="15.75">
      <c r="A147" s="15">
        <v>127</v>
      </c>
      <c r="B147" s="49" t="str">
        <f>[17]Прейскурант!B44</f>
        <v>Ремонт сети освещения в ТП</v>
      </c>
      <c r="C147" s="33" t="str">
        <f>[17]Прейскурант!C44</f>
        <v>10 м</v>
      </c>
      <c r="D147" s="35">
        <f>[17]Прейскурант!D44</f>
        <v>1596.964710159989</v>
      </c>
      <c r="E147" s="57">
        <f t="shared" si="3"/>
        <v>1197.7235326199916</v>
      </c>
      <c r="F147" s="42"/>
      <c r="H147" s="16"/>
      <c r="I147" s="16"/>
      <c r="J147" s="17"/>
    </row>
    <row r="148" spans="1:10" ht="15.75">
      <c r="A148" s="15">
        <v>128</v>
      </c>
      <c r="B148" s="49" t="str">
        <f>[17]Прейскурант!B45</f>
        <v>Ремонт трансформатора напряжения (НТМИ - 10)</v>
      </c>
      <c r="C148" s="33" t="str">
        <f>[17]Прейскурант!C45</f>
        <v xml:space="preserve">1 трансформатор </v>
      </c>
      <c r="D148" s="35">
        <f>[17]Прейскурант!D45</f>
        <v>910.25754839862043</v>
      </c>
      <c r="E148" s="57">
        <f t="shared" si="3"/>
        <v>682.69316129896538</v>
      </c>
      <c r="F148" s="42"/>
      <c r="H148" s="16"/>
      <c r="I148" s="16"/>
      <c r="J148" s="17"/>
    </row>
    <row r="149" spans="1:10" ht="15.75">
      <c r="A149" s="15">
        <v>129</v>
      </c>
      <c r="B149" s="49" t="str">
        <f>[17]Прейскурант!B46</f>
        <v>Ремонт трансформатора  ТМ 63/010</v>
      </c>
      <c r="C149" s="33" t="str">
        <f>[17]Прейскурант!C46</f>
        <v xml:space="preserve">1 трансформатор </v>
      </c>
      <c r="D149" s="35">
        <f>[17]Прейскурант!D46</f>
        <v>54575.845607154304</v>
      </c>
      <c r="E149" s="57">
        <f t="shared" si="3"/>
        <v>40931.884205365728</v>
      </c>
      <c r="F149" s="42"/>
      <c r="H149" s="16"/>
      <c r="I149" s="16"/>
      <c r="J149" s="17"/>
    </row>
    <row r="150" spans="1:10" ht="15.75">
      <c r="A150" s="15">
        <v>130</v>
      </c>
      <c r="B150" s="49" t="str">
        <f>[17]Прейскурант!B47</f>
        <v>Ремонт шинного разъединителя 0,4-10 кВ</v>
      </c>
      <c r="C150" s="33" t="str">
        <f>[17]Прейскурант!C47</f>
        <v>1 разъединитель</v>
      </c>
      <c r="D150" s="35">
        <f>[17]Прейскурант!D47</f>
        <v>2410.5124173829286</v>
      </c>
      <c r="E150" s="57">
        <f t="shared" si="3"/>
        <v>1807.8843130371965</v>
      </c>
      <c r="F150" s="42"/>
      <c r="H150" s="16"/>
      <c r="I150" s="16"/>
      <c r="J150" s="17"/>
    </row>
    <row r="151" spans="1:10" ht="15.75">
      <c r="A151" s="15">
        <v>131</v>
      </c>
      <c r="B151" s="49" t="str">
        <f>[17]Прейскурант!B48</f>
        <v>Ремонт ячейки выключателя нагрузки</v>
      </c>
      <c r="C151" s="33" t="str">
        <f>[17]Прейскурант!C48</f>
        <v>1 ячейка</v>
      </c>
      <c r="D151" s="35">
        <f>[17]Прейскурант!D48</f>
        <v>3767.6464410092603</v>
      </c>
      <c r="E151" s="57">
        <f t="shared" si="3"/>
        <v>2825.7348307569455</v>
      </c>
      <c r="F151" s="42"/>
      <c r="H151" s="16"/>
      <c r="I151" s="16"/>
      <c r="J151" s="17"/>
    </row>
    <row r="152" spans="1:10" ht="15.75">
      <c r="A152" s="15">
        <v>132</v>
      </c>
      <c r="B152" s="49" t="str">
        <f>[17]Прейскурант!B49</f>
        <v>Текущий ремонт ошиновки РУ-0,4кВ</v>
      </c>
      <c r="C152" s="33" t="str">
        <f>[17]Прейскурант!C49</f>
        <v>1 РУ</v>
      </c>
      <c r="D152" s="35">
        <f>[17]Прейскурант!D49</f>
        <v>8454.4659377717089</v>
      </c>
      <c r="E152" s="57">
        <f t="shared" si="3"/>
        <v>6340.8494533287812</v>
      </c>
      <c r="F152" s="42"/>
      <c r="H152" s="16"/>
      <c r="I152" s="16"/>
      <c r="J152" s="17"/>
    </row>
    <row r="153" spans="1:10" ht="15.75">
      <c r="A153" s="25"/>
      <c r="B153" s="26" t="s">
        <v>5</v>
      </c>
      <c r="C153" s="54"/>
      <c r="D153" s="55"/>
      <c r="E153" s="57">
        <f t="shared" si="3"/>
        <v>0</v>
      </c>
      <c r="F153" s="42"/>
      <c r="H153" s="16"/>
      <c r="I153" s="16"/>
      <c r="J153" s="17"/>
    </row>
    <row r="154" spans="1:10" ht="15.75">
      <c r="A154" s="15">
        <v>133</v>
      </c>
      <c r="B154" s="49" t="str">
        <f>[18]Прейскурант!B16</f>
        <v>Испытание оборудования ТП с одним трансформатором</v>
      </c>
      <c r="C154" s="33" t="str">
        <f>[18]Прейскурант!C16</f>
        <v>1 испытание</v>
      </c>
      <c r="D154" s="35">
        <f>[18]Прейскурант!D16</f>
        <v>16481.653031743132</v>
      </c>
      <c r="E154" s="57">
        <f t="shared" si="3"/>
        <v>12361.239773807349</v>
      </c>
      <c r="F154" s="42"/>
      <c r="H154" s="16"/>
      <c r="I154" s="16"/>
      <c r="J154" s="17"/>
    </row>
    <row r="155" spans="1:10" ht="15.75">
      <c r="A155" s="15">
        <v>134</v>
      </c>
      <c r="B155" s="49" t="str">
        <f>[18]Прейскурант!B17</f>
        <v>Испытание оборудования ТП с двумя трансформаторами</v>
      </c>
      <c r="C155" s="33" t="str">
        <f>[18]Прейскурант!C17</f>
        <v>1 испытание</v>
      </c>
      <c r="D155" s="35">
        <f>[18]Прейскурант!D17</f>
        <v>25001.750351848452</v>
      </c>
      <c r="E155" s="57">
        <f t="shared" si="3"/>
        <v>18751.312763886337</v>
      </c>
      <c r="F155" s="42"/>
      <c r="H155" s="16"/>
      <c r="I155" s="16"/>
      <c r="J155" s="17"/>
    </row>
    <row r="156" spans="1:10" ht="15.75">
      <c r="A156" s="15">
        <v>135</v>
      </c>
      <c r="B156" s="49" t="str">
        <f>[18]Прейскурант!B18</f>
        <v>Испытание измерительных трансформаторов тока</v>
      </c>
      <c r="C156" s="33" t="str">
        <f>[18]Прейскурант!C18</f>
        <v>1 трансформатор</v>
      </c>
      <c r="D156" s="35">
        <f>[18]Прейскурант!D18</f>
        <v>13868.95138960769</v>
      </c>
      <c r="E156" s="57">
        <f t="shared" si="3"/>
        <v>10401.713542205767</v>
      </c>
      <c r="F156" s="42"/>
      <c r="H156" s="16"/>
      <c r="I156" s="16"/>
      <c r="J156" s="17"/>
    </row>
    <row r="157" spans="1:10" ht="15.75">
      <c r="A157" s="15">
        <v>136</v>
      </c>
      <c r="B157" s="49" t="str">
        <f>[18]Прейскурант!B19</f>
        <v>Высоковольтное испытание оборудования ячеек 6-10 кВ</v>
      </c>
      <c r="C157" s="33" t="str">
        <f>[18]Прейскурант!C19</f>
        <v>1 испытание</v>
      </c>
      <c r="D157" s="35">
        <f>[18]Прейскурант!D19</f>
        <v>18212.186799347077</v>
      </c>
      <c r="E157" s="57">
        <f t="shared" si="3"/>
        <v>13659.140099510307</v>
      </c>
      <c r="F157" s="42"/>
      <c r="H157" s="16"/>
      <c r="I157" s="16"/>
      <c r="J157" s="17"/>
    </row>
    <row r="158" spans="1:10" ht="15.75">
      <c r="A158" s="15">
        <v>137</v>
      </c>
      <c r="B158" s="49" t="str">
        <f>[18]Прейскурант!B20</f>
        <v>Испытание РЗ в ячейках с МВ и ВВ</v>
      </c>
      <c r="C158" s="33" t="str">
        <f>[18]Прейскурант!C20</f>
        <v>1 испытание</v>
      </c>
      <c r="D158" s="35">
        <f>[18]Прейскурант!D20</f>
        <v>8580.5915462391567</v>
      </c>
      <c r="E158" s="57">
        <f t="shared" si="3"/>
        <v>6435.4436596793676</v>
      </c>
      <c r="F158" s="42"/>
      <c r="H158" s="16"/>
      <c r="I158" s="16"/>
      <c r="J158" s="17"/>
    </row>
    <row r="159" spans="1:10" ht="15.75">
      <c r="A159" s="15">
        <v>138</v>
      </c>
      <c r="B159" s="49" t="str">
        <f>[18]Прейскурант!B21</f>
        <v xml:space="preserve">Испытание силовых кабелей 6-10 кВ </v>
      </c>
      <c r="C159" s="33" t="str">
        <f>[18]Прейскурант!C21</f>
        <v>1 испытание</v>
      </c>
      <c r="D159" s="35">
        <f>[18]Прейскурант!D21</f>
        <v>17948.224647875002</v>
      </c>
      <c r="E159" s="57">
        <f t="shared" si="3"/>
        <v>13461.168485906252</v>
      </c>
      <c r="F159" s="42"/>
      <c r="H159" s="16"/>
      <c r="I159" s="16"/>
      <c r="J159" s="17"/>
    </row>
    <row r="160" spans="1:10" ht="15.75">
      <c r="A160" s="15">
        <v>139</v>
      </c>
      <c r="B160" s="49" t="str">
        <f>[18]Прейскурант!B22</f>
        <v>Испытание силовых кабелей 0,4 кВ</v>
      </c>
      <c r="C160" s="33" t="str">
        <f>[18]Прейскурант!C22</f>
        <v>1 испытание</v>
      </c>
      <c r="D160" s="35">
        <f>[18]Прейскурант!D22</f>
        <v>15185.537013511916</v>
      </c>
      <c r="E160" s="57">
        <f t="shared" si="3"/>
        <v>11389.152760133937</v>
      </c>
      <c r="F160" s="42"/>
      <c r="H160" s="16"/>
      <c r="I160" s="16"/>
      <c r="J160" s="17"/>
    </row>
    <row r="161" spans="1:10" ht="15.75">
      <c r="A161" s="15">
        <v>140</v>
      </c>
      <c r="B161" s="49" t="str">
        <f>[18]Прейскурант!B23</f>
        <v>Испытание выключателя   6-10кВ</v>
      </c>
      <c r="C161" s="33" t="str">
        <f>[18]Прейскурант!C23</f>
        <v>1 выключатель</v>
      </c>
      <c r="D161" s="35">
        <f>[18]Прейскурант!D23</f>
        <v>19763.560981531213</v>
      </c>
      <c r="E161" s="57">
        <f t="shared" si="3"/>
        <v>14822.67073614841</v>
      </c>
      <c r="F161" s="42"/>
      <c r="H161" s="16"/>
      <c r="I161" s="16"/>
      <c r="J161" s="17"/>
    </row>
    <row r="162" spans="1:10" ht="15.75">
      <c r="A162" s="15">
        <v>141</v>
      </c>
      <c r="B162" s="49" t="str">
        <f>[18]Прейскурант!B24</f>
        <v>Испытание электроустановок индивидуального жилого дома</v>
      </c>
      <c r="C162" s="33" t="str">
        <f>[18]Прейскурант!C24</f>
        <v>1 испытание</v>
      </c>
      <c r="D162" s="35">
        <f>[18]Прейскурант!D24</f>
        <v>6794.040466748922</v>
      </c>
      <c r="E162" s="57">
        <f t="shared" si="3"/>
        <v>5095.5303500616919</v>
      </c>
      <c r="F162" s="42"/>
      <c r="H162" s="16"/>
      <c r="I162" s="16"/>
      <c r="J162" s="17"/>
    </row>
    <row r="163" spans="1:10" ht="15.75">
      <c r="A163" s="15">
        <v>142</v>
      </c>
      <c r="B163" s="49" t="str">
        <f>[18]Прейскурант!B25</f>
        <v>Испытание пары диэлектрических перчаток, галош, бот</v>
      </c>
      <c r="C163" s="33" t="str">
        <f>[18]Прейскурант!C25</f>
        <v>1 испытание</v>
      </c>
      <c r="D163" s="35">
        <f>[18]Прейскурант!D25</f>
        <v>420.66558975206522</v>
      </c>
      <c r="E163" s="57">
        <f t="shared" si="3"/>
        <v>315.49919231404891</v>
      </c>
      <c r="F163" s="42"/>
      <c r="H163" s="16"/>
      <c r="I163" s="16"/>
      <c r="J163" s="17"/>
    </row>
    <row r="164" spans="1:10" ht="15.75">
      <c r="A164" s="15">
        <v>143</v>
      </c>
      <c r="B164" s="49" t="str">
        <f>[18]Прейскурант!B26</f>
        <v>Испытание монтерских когтей, лазов, поясов на прочность</v>
      </c>
      <c r="C164" s="33" t="str">
        <f>[18]Прейскурант!C26</f>
        <v>1 испытание</v>
      </c>
      <c r="D164" s="35">
        <f>[18]Прейскурант!D26</f>
        <v>190.972918085678</v>
      </c>
      <c r="E164" s="57">
        <f t="shared" si="3"/>
        <v>143.22968856425851</v>
      </c>
      <c r="F164" s="42"/>
      <c r="H164" s="16"/>
      <c r="I164" s="16"/>
      <c r="J164" s="17"/>
    </row>
    <row r="165" spans="1:10" ht="15.75">
      <c r="A165" s="15">
        <v>144</v>
      </c>
      <c r="B165" s="49" t="str">
        <f>[18]Прейскурант!B27</f>
        <v>Испытание изолирующей штанги до 35 кВ</v>
      </c>
      <c r="C165" s="33" t="str">
        <f>[18]Прейскурант!C27</f>
        <v>1 испытание</v>
      </c>
      <c r="D165" s="35">
        <f>[18]Прейскурант!D27</f>
        <v>543.45440978270938</v>
      </c>
      <c r="E165" s="57">
        <f t="shared" si="3"/>
        <v>407.59080733703206</v>
      </c>
      <c r="F165" s="42"/>
      <c r="H165" s="16"/>
      <c r="I165" s="16"/>
      <c r="J165" s="17"/>
    </row>
    <row r="166" spans="1:10" ht="15.75">
      <c r="A166" s="15">
        <v>145</v>
      </c>
      <c r="B166" s="49" t="str">
        <f>[18]Прейскурант!B28</f>
        <v>Испытание изолирующей штанги до 110 кВ</v>
      </c>
      <c r="C166" s="33" t="str">
        <f>[18]Прейскурант!C28</f>
        <v>1 испытание</v>
      </c>
      <c r="D166" s="35">
        <f>[18]Прейскурант!D28</f>
        <v>482.33396877479532</v>
      </c>
      <c r="E166" s="57">
        <f t="shared" si="3"/>
        <v>361.75047658109651</v>
      </c>
      <c r="F166" s="42"/>
      <c r="H166" s="16"/>
      <c r="I166" s="16"/>
      <c r="J166" s="17"/>
    </row>
    <row r="167" spans="1:10" ht="15.75">
      <c r="A167" s="15">
        <v>146</v>
      </c>
      <c r="B167" s="49" t="str">
        <f>[18]Прейскурант!B29</f>
        <v>Испытание указателя напряжения УВН на 6-10 кВ</v>
      </c>
      <c r="C167" s="33" t="str">
        <f>[18]Прейскурант!C29</f>
        <v>1 указатель</v>
      </c>
      <c r="D167" s="35">
        <f>[18]Прейскурант!D29</f>
        <v>421.63126916683387</v>
      </c>
      <c r="E167" s="57">
        <f t="shared" si="3"/>
        <v>316.22345187512542</v>
      </c>
      <c r="F167" s="42"/>
      <c r="H167" s="16"/>
      <c r="I167" s="16"/>
      <c r="J167" s="17"/>
    </row>
    <row r="168" spans="1:10" ht="15.75">
      <c r="A168" s="15">
        <v>147</v>
      </c>
      <c r="B168" s="49" t="str">
        <f>[18]Прейскурант!B30</f>
        <v>Испытание указателя напряжения УВН на 35 кВ</v>
      </c>
      <c r="C168" s="33" t="str">
        <f>[18]Прейскурант!C30</f>
        <v>1 указатель</v>
      </c>
      <c r="D168" s="35">
        <f>[18]Прейскурант!D30</f>
        <v>493.35259334378259</v>
      </c>
      <c r="E168" s="57">
        <f t="shared" si="3"/>
        <v>370.01444500783691</v>
      </c>
      <c r="F168" s="42"/>
      <c r="H168" s="16"/>
      <c r="I168" s="16"/>
      <c r="J168" s="17"/>
    </row>
    <row r="169" spans="1:10" ht="15.75">
      <c r="A169" s="15">
        <v>148</v>
      </c>
      <c r="B169" s="49" t="str">
        <f>[18]Прейскурант!B31</f>
        <v>Испытание указателя напряжения УВН на 110 кВ</v>
      </c>
      <c r="C169" s="33" t="str">
        <f>[18]Прейскурант!C31</f>
        <v>1 указатель</v>
      </c>
      <c r="D169" s="35">
        <f>[18]Прейскурант!D31</f>
        <v>568.96378673516676</v>
      </c>
      <c r="E169" s="57">
        <f t="shared" si="3"/>
        <v>426.7228400513751</v>
      </c>
      <c r="F169" s="42"/>
      <c r="H169" s="16"/>
      <c r="I169" s="16"/>
      <c r="J169" s="17"/>
    </row>
    <row r="170" spans="1:10" ht="15.75">
      <c r="A170" s="15">
        <v>149</v>
      </c>
      <c r="B170" s="49" t="str">
        <f>[18]Прейскурант!B32</f>
        <v xml:space="preserve">Испытание указателя УВН с ремонтом </v>
      </c>
      <c r="C170" s="33" t="str">
        <f>[18]Прейскурант!C32</f>
        <v>1 указатель</v>
      </c>
      <c r="D170" s="35">
        <f>[18]Прейскурант!D32</f>
        <v>667.48626633839365</v>
      </c>
      <c r="E170" s="57">
        <f t="shared" si="3"/>
        <v>500.61469975379521</v>
      </c>
      <c r="F170" s="42"/>
      <c r="H170" s="16"/>
      <c r="I170" s="16"/>
      <c r="J170" s="17"/>
    </row>
    <row r="171" spans="1:10" ht="15.75">
      <c r="A171" s="15">
        <v>150</v>
      </c>
      <c r="B171" s="49" t="str">
        <f>[18]Прейскурант!B33</f>
        <v>Испытание кабельной линии 35 кВ</v>
      </c>
      <c r="C171" s="33" t="str">
        <f>[18]Прейскурант!C33</f>
        <v>1 испытание</v>
      </c>
      <c r="D171" s="35">
        <f>[18]Прейскурант!D33</f>
        <v>13291.862779564963</v>
      </c>
      <c r="E171" s="57">
        <f t="shared" si="3"/>
        <v>9968.8970846737211</v>
      </c>
      <c r="F171" s="42"/>
      <c r="H171" s="16"/>
      <c r="I171" s="16"/>
      <c r="J171" s="17"/>
    </row>
    <row r="172" spans="1:10" ht="15.75">
      <c r="A172" s="15">
        <v>151</v>
      </c>
      <c r="B172" s="49" t="str">
        <f>[18]Прейскурант!B34</f>
        <v>Испытание кабельной линии 110 кВ</v>
      </c>
      <c r="C172" s="33" t="str">
        <f>[18]Прейскурант!C34</f>
        <v>1 испытание</v>
      </c>
      <c r="D172" s="35">
        <f>[18]Прейскурант!D34</f>
        <v>22116.752000417189</v>
      </c>
      <c r="E172" s="57">
        <f t="shared" si="3"/>
        <v>16587.564000312894</v>
      </c>
      <c r="F172" s="42"/>
      <c r="H172" s="16"/>
      <c r="I172" s="16"/>
      <c r="J172" s="17"/>
    </row>
    <row r="173" spans="1:10" ht="15.75">
      <c r="A173" s="15">
        <v>152</v>
      </c>
      <c r="B173" s="49" t="str">
        <f>[18]Прейскурант!B35</f>
        <v>Испытание проб грунта</v>
      </c>
      <c r="C173" s="33" t="str">
        <f>[18]Прейскурант!C35</f>
        <v>1 проба</v>
      </c>
      <c r="D173" s="35">
        <f>[18]Прейскурант!D35</f>
        <v>1203.6020105963644</v>
      </c>
      <c r="E173" s="57">
        <f t="shared" si="3"/>
        <v>902.70150794727329</v>
      </c>
      <c r="F173" s="42"/>
      <c r="H173" s="16"/>
      <c r="I173" s="16"/>
      <c r="J173" s="17"/>
    </row>
    <row r="174" spans="1:10" ht="15.75">
      <c r="A174" s="15">
        <v>153</v>
      </c>
      <c r="B174" s="49" t="str">
        <f>[18]Прейскурант!B36</f>
        <v>Испытание инструмента с изолирующими рукоятками</v>
      </c>
      <c r="C174" s="33" t="str">
        <f>[18]Прейскурант!C36</f>
        <v>1 шт</v>
      </c>
      <c r="D174" s="35">
        <f>[18]Прейскурант!D36</f>
        <v>85.364098308722944</v>
      </c>
      <c r="E174" s="57">
        <f t="shared" si="3"/>
        <v>64.023073731542212</v>
      </c>
      <c r="F174" s="42"/>
      <c r="H174" s="16"/>
      <c r="I174" s="16"/>
      <c r="J174" s="17"/>
    </row>
    <row r="175" spans="1:10" ht="15.75">
      <c r="A175" s="15">
        <v>154</v>
      </c>
      <c r="B175" s="49" t="str">
        <f>[18]Прейскурант!B37</f>
        <v>Испытание электрифицированного инструмента</v>
      </c>
      <c r="C175" s="33" t="str">
        <f>[18]Прейскурант!C37</f>
        <v>1 шт</v>
      </c>
      <c r="D175" s="35">
        <f>[18]Прейскурант!D37</f>
        <v>588.03471267624786</v>
      </c>
      <c r="E175" s="57">
        <f t="shared" si="3"/>
        <v>441.0260345071859</v>
      </c>
      <c r="F175" s="42"/>
      <c r="H175" s="16"/>
      <c r="I175" s="16"/>
      <c r="J175" s="17"/>
    </row>
    <row r="176" spans="1:10" ht="15.75">
      <c r="A176" s="15">
        <v>155</v>
      </c>
      <c r="B176" s="49" t="str">
        <f>[18]Прейскурант!B38</f>
        <v>Испытание электроизмерительных клещей на 0,4 кВ</v>
      </c>
      <c r="C176" s="33" t="str">
        <f>[18]Прейскурант!C38</f>
        <v>1 клещи</v>
      </c>
      <c r="D176" s="35">
        <f>[18]Прейскурант!D38</f>
        <v>455.23157747075669</v>
      </c>
      <c r="E176" s="57">
        <f t="shared" si="3"/>
        <v>341.4236831030675</v>
      </c>
      <c r="F176" s="42"/>
      <c r="H176" s="16"/>
      <c r="I176" s="16"/>
      <c r="J176" s="17"/>
    </row>
    <row r="177" spans="1:10" ht="15.75">
      <c r="A177" s="15">
        <v>156</v>
      </c>
      <c r="B177" s="49" t="str">
        <f>[18]Прейскурант!B39</f>
        <v>Испытание электроизмерительных клещей на 6-10 кВ</v>
      </c>
      <c r="C177" s="33" t="str">
        <f>[18]Прейскурант!C39</f>
        <v>1 клещи</v>
      </c>
      <c r="D177" s="35">
        <f>[18]Прейскурант!D39</f>
        <v>493.19402189051249</v>
      </c>
      <c r="E177" s="57">
        <f t="shared" si="3"/>
        <v>369.89551641788438</v>
      </c>
      <c r="F177" s="42"/>
      <c r="H177" s="16"/>
      <c r="I177" s="16"/>
      <c r="J177" s="17"/>
    </row>
    <row r="178" spans="1:10" ht="15.75">
      <c r="A178" s="15">
        <v>157</v>
      </c>
      <c r="B178" s="49" t="str">
        <f>[18]Прейскурант!B40</f>
        <v>Проверка наличия цепи между заземлителями и заземленными элементами (100 точек)</v>
      </c>
      <c r="C178" s="33" t="str">
        <f>[18]Прейскурант!C40</f>
        <v>1 испытание</v>
      </c>
      <c r="D178" s="35">
        <f>[18]Прейскурант!D40</f>
        <v>2217.0740435276689</v>
      </c>
      <c r="E178" s="57">
        <f t="shared" si="3"/>
        <v>1662.8055326457516</v>
      </c>
      <c r="F178" s="42"/>
      <c r="H178" s="16"/>
      <c r="I178" s="16"/>
      <c r="J178" s="17"/>
    </row>
    <row r="179" spans="1:10" ht="15.75">
      <c r="A179" s="15">
        <v>158</v>
      </c>
      <c r="B179" s="49" t="str">
        <f>[18]Прейскурант!B41</f>
        <v>Прогрузка автоматического однополюсного выключателя</v>
      </c>
      <c r="C179" s="33" t="str">
        <f>[18]Прейскурант!C41</f>
        <v>1 испытание</v>
      </c>
      <c r="D179" s="35">
        <f>[18]Прейскурант!D41</f>
        <v>619.15606666880808</v>
      </c>
      <c r="E179" s="57">
        <f t="shared" si="3"/>
        <v>464.36705000160606</v>
      </c>
      <c r="F179" s="42"/>
      <c r="H179" s="16"/>
      <c r="I179" s="16"/>
      <c r="J179" s="17"/>
    </row>
    <row r="180" spans="1:10" ht="15.75">
      <c r="A180" s="15">
        <v>159</v>
      </c>
      <c r="B180" s="49" t="str">
        <f>[18]Прейскурант!B42</f>
        <v>Прогрузка автоматического трехполюсного выключателя  до 50А</v>
      </c>
      <c r="C180" s="33" t="str">
        <f>[18]Прейскурант!C42</f>
        <v>1 испытание</v>
      </c>
      <c r="D180" s="35">
        <f>[18]Прейскурант!D42</f>
        <v>1547.8434379122714</v>
      </c>
      <c r="E180" s="57">
        <f t="shared" si="3"/>
        <v>1160.8825784342034</v>
      </c>
      <c r="F180" s="42"/>
      <c r="H180" s="16"/>
      <c r="I180" s="16"/>
      <c r="J180" s="17"/>
    </row>
    <row r="181" spans="1:10" ht="15.75">
      <c r="A181" s="15">
        <v>160</v>
      </c>
      <c r="B181" s="49" t="str">
        <f>[18]Прейскурант!B43</f>
        <v>Прогрузка автоматического трехполюсного выключателя  до  200А</v>
      </c>
      <c r="C181" s="33" t="str">
        <f>[18]Прейскурант!C43</f>
        <v>1 испытание</v>
      </c>
      <c r="D181" s="35">
        <f>[18]Прейскурант!D43</f>
        <v>2166.9995045810811</v>
      </c>
      <c r="E181" s="57">
        <f t="shared" si="3"/>
        <v>1625.2496284358108</v>
      </c>
      <c r="F181" s="42"/>
      <c r="H181" s="16"/>
      <c r="I181" s="16"/>
      <c r="J181" s="17"/>
    </row>
    <row r="182" spans="1:10" ht="15.75">
      <c r="A182" s="15">
        <v>161</v>
      </c>
      <c r="B182" s="49" t="str">
        <f>[18]Прейскурант!B44</f>
        <v>Прогрузка автоматического трехполюсного выключателя  свыше 200А</v>
      </c>
      <c r="C182" s="33" t="str">
        <f>[18]Прейскурант!C44</f>
        <v>1 испытание</v>
      </c>
      <c r="D182" s="35">
        <f>[18]Прейскурант!D44</f>
        <v>2786.1181882420892</v>
      </c>
      <c r="E182" s="57">
        <f t="shared" si="3"/>
        <v>2089.5886411815668</v>
      </c>
      <c r="F182" s="42"/>
      <c r="H182" s="16"/>
      <c r="I182" s="16"/>
      <c r="J182" s="17"/>
    </row>
    <row r="183" spans="1:10" ht="15.75">
      <c r="A183" s="15">
        <v>162</v>
      </c>
      <c r="B183" s="49" t="str">
        <f>[18]Прейскурант!B45</f>
        <v>Испытание оболочек на КЛ 6 - 10 кВ с изоляцией из сшитого полиэтилена</v>
      </c>
      <c r="C183" s="33" t="str">
        <f>[18]Прейскурант!C45</f>
        <v>1 испытание</v>
      </c>
      <c r="D183" s="35">
        <f>[18]Прейскурант!D45</f>
        <v>11708.866088514373</v>
      </c>
      <c r="E183" s="57">
        <f t="shared" si="3"/>
        <v>8781.6495663857786</v>
      </c>
      <c r="F183" s="42"/>
      <c r="H183" s="16"/>
      <c r="I183" s="16"/>
      <c r="J183" s="17"/>
    </row>
    <row r="184" spans="1:10" ht="17.25" customHeight="1">
      <c r="A184" s="15">
        <v>163</v>
      </c>
      <c r="B184" s="49" t="str">
        <f>[18]Прейскурант!B46</f>
        <v xml:space="preserve">Испытание жил КЛ 6-10кВ (напряжением СНЧ), до 500 м </v>
      </c>
      <c r="C184" s="34" t="str">
        <f>[18]Прейскурант!C46</f>
        <v>1 КЛ протяженностью до 500 м</v>
      </c>
      <c r="D184" s="35">
        <f>[18]Прейскурант!D46</f>
        <v>62915.880984890799</v>
      </c>
      <c r="E184" s="57">
        <f t="shared" si="3"/>
        <v>47186.910738668099</v>
      </c>
      <c r="F184" s="42"/>
      <c r="H184" s="16"/>
      <c r="I184" s="16"/>
      <c r="J184" s="17"/>
    </row>
    <row r="185" spans="1:10" ht="17.25" customHeight="1">
      <c r="A185" s="15">
        <v>164</v>
      </c>
      <c r="B185" s="49" t="str">
        <f>[18]Прейскурант!B47</f>
        <v>Испытание жил КЛ 6-10кВ (напряжением СНЧ), за каждые последующие  500 м</v>
      </c>
      <c r="C185" s="34" t="str">
        <f>[18]Прейскурант!C47</f>
        <v xml:space="preserve"> каждые последующие 500 м КЛ</v>
      </c>
      <c r="D185" s="35">
        <f>[18]Прейскурант!D47</f>
        <v>598.01791618578181</v>
      </c>
      <c r="E185" s="57">
        <f t="shared" si="3"/>
        <v>448.51343713933636</v>
      </c>
      <c r="F185" s="42"/>
      <c r="H185" s="16"/>
      <c r="I185" s="16"/>
      <c r="J185" s="17"/>
    </row>
    <row r="186" spans="1:10" ht="17.25" customHeight="1">
      <c r="A186" s="15">
        <v>165</v>
      </c>
      <c r="B186" s="49" t="str">
        <f>[18]Прейскурант!B48</f>
        <v>Испытание жил КЛ 110 кВ (напряжением СНЧ), до 500 м</v>
      </c>
      <c r="C186" s="34" t="str">
        <f>[18]Прейскурант!C48</f>
        <v>1 КЛ протяженностью до 500 м</v>
      </c>
      <c r="D186" s="35">
        <f>[18]Прейскурант!D48</f>
        <v>86985.271534314757</v>
      </c>
      <c r="E186" s="57">
        <f t="shared" si="3"/>
        <v>65238.953650736068</v>
      </c>
      <c r="F186" s="42"/>
      <c r="H186" s="16"/>
      <c r="I186" s="16"/>
      <c r="J186" s="17"/>
    </row>
    <row r="187" spans="1:10" ht="17.25" customHeight="1">
      <c r="A187" s="15">
        <v>166</v>
      </c>
      <c r="B187" s="49" t="str">
        <f>[18]Прейскурант!B49</f>
        <v>Испытание жил КЛ 110 кВ (напряжением СНЧ), за каждые последующие 500 м кабеля</v>
      </c>
      <c r="C187" s="34" t="str">
        <f>[18]Прейскурант!C49</f>
        <v xml:space="preserve"> каждые последующие 500 м КЛ</v>
      </c>
      <c r="D187" s="35">
        <f>[18]Прейскурант!D49</f>
        <v>598.01791618578181</v>
      </c>
      <c r="E187" s="57">
        <f t="shared" si="3"/>
        <v>448.51343713933636</v>
      </c>
      <c r="F187" s="42"/>
      <c r="H187" s="16"/>
      <c r="I187" s="16"/>
      <c r="J187" s="17"/>
    </row>
    <row r="188" spans="1:10" ht="17.25" customHeight="1">
      <c r="A188" s="15">
        <v>167</v>
      </c>
      <c r="B188" s="49" t="str">
        <f>[18]Прейскурант!B50</f>
        <v>Испытание жил КЛ 35 кВ (напряжением СНЧ), до 500 м</v>
      </c>
      <c r="C188" s="34" t="str">
        <f>[18]Прейскурант!C50</f>
        <v>1 КЛ протяженностью до 500 м</v>
      </c>
      <c r="D188" s="35">
        <f>[18]Прейскурант!D50</f>
        <v>68264.634440318332</v>
      </c>
      <c r="E188" s="57">
        <f t="shared" si="3"/>
        <v>51198.475830238749</v>
      </c>
      <c r="F188" s="42"/>
      <c r="H188" s="16"/>
      <c r="I188" s="16"/>
      <c r="J188" s="17"/>
    </row>
    <row r="189" spans="1:10" ht="17.25" customHeight="1">
      <c r="A189" s="15">
        <v>168</v>
      </c>
      <c r="B189" s="49" t="str">
        <f>[18]Прейскурант!B51</f>
        <v>Испытание жил КЛ 35 кВ (напряжением СНЧ), за каждые последующие 500м кабеля</v>
      </c>
      <c r="C189" s="34" t="str">
        <f>[18]Прейскурант!C51</f>
        <v>каждые последующие 500 м КЛ</v>
      </c>
      <c r="D189" s="35">
        <f>[18]Прейскурант!D51</f>
        <v>598.01791618578181</v>
      </c>
      <c r="E189" s="57">
        <f t="shared" si="3"/>
        <v>448.51343713933636</v>
      </c>
      <c r="F189" s="42"/>
      <c r="H189" s="16"/>
      <c r="I189" s="16"/>
      <c r="J189" s="17"/>
    </row>
    <row r="190" spans="1:10" ht="17.25" customHeight="1">
      <c r="A190" s="15">
        <v>169</v>
      </c>
      <c r="B190" s="49" t="str">
        <f>[18]Прейскурант!B52</f>
        <v>Испытание оболочки постоянным напряжением КЛ 6-10кВ, до 500м</v>
      </c>
      <c r="C190" s="34" t="str">
        <f>[18]Прейскурант!C52</f>
        <v>1 КЛ протяженностью до 500 м</v>
      </c>
      <c r="D190" s="35">
        <f>[18]Прейскурант!D52</f>
        <v>66927.446076461449</v>
      </c>
      <c r="E190" s="57">
        <f t="shared" si="3"/>
        <v>50195.584557346083</v>
      </c>
      <c r="F190" s="42"/>
      <c r="H190" s="16"/>
      <c r="I190" s="16"/>
      <c r="J190" s="17"/>
    </row>
    <row r="191" spans="1:10" ht="17.25" customHeight="1">
      <c r="A191" s="15">
        <v>170</v>
      </c>
      <c r="B191" s="49" t="str">
        <f>[18]Прейскурант!B53</f>
        <v xml:space="preserve">Испытание оболочки постоянным напряжением КЛ 6-10кВ, за каждые последующие 500м кабеля </v>
      </c>
      <c r="C191" s="34" t="str">
        <f>[18]Прейскурант!C53</f>
        <v>каждые последующие 500 м КЛ</v>
      </c>
      <c r="D191" s="35">
        <f>[18]Прейскурант!D53</f>
        <v>694.00633895865894</v>
      </c>
      <c r="E191" s="57">
        <f t="shared" si="3"/>
        <v>520.50475421899421</v>
      </c>
      <c r="F191" s="42"/>
      <c r="H191" s="16"/>
      <c r="I191" s="16"/>
      <c r="J191" s="17"/>
    </row>
    <row r="192" spans="1:10" ht="17.25" customHeight="1">
      <c r="A192" s="15">
        <v>171</v>
      </c>
      <c r="B192" s="49" t="str">
        <f>[18]Прейскурант!B54</f>
        <v>Испытание оболочки постоянным напряжением КЛ 35кВ , до  500м</v>
      </c>
      <c r="C192" s="34" t="str">
        <f>[18]Прейскурант!C54</f>
        <v>1 КЛ протяженностью до 500 м</v>
      </c>
      <c r="D192" s="35">
        <f>[18]Прейскурант!D54</f>
        <v>66927.446076461449</v>
      </c>
      <c r="E192" s="57">
        <f t="shared" si="3"/>
        <v>50195.584557346083</v>
      </c>
      <c r="F192" s="42"/>
      <c r="H192" s="16"/>
      <c r="I192" s="16"/>
      <c r="J192" s="17"/>
    </row>
    <row r="193" spans="1:10" ht="17.25" customHeight="1">
      <c r="A193" s="15">
        <v>172</v>
      </c>
      <c r="B193" s="49" t="str">
        <f>[18]Прейскурант!B55</f>
        <v xml:space="preserve">Испытание оболочки постоянным напряжением КЛ 35кВ,за каждые последующие 500м кабеля </v>
      </c>
      <c r="C193" s="34" t="str">
        <f>[18]Прейскурант!C55</f>
        <v>каждые последующие 500 м КЛ</v>
      </c>
      <c r="D193" s="35">
        <f>[18]Прейскурант!D55</f>
        <v>694.00633895865894</v>
      </c>
      <c r="E193" s="57">
        <f t="shared" si="3"/>
        <v>520.50475421899421</v>
      </c>
      <c r="F193" s="42"/>
      <c r="H193" s="16"/>
      <c r="I193" s="16"/>
      <c r="J193" s="17"/>
    </row>
    <row r="194" spans="1:10" ht="16.5" customHeight="1">
      <c r="A194" s="15">
        <v>173</v>
      </c>
      <c r="B194" s="49" t="str">
        <f>[18]Прейскурант!B56</f>
        <v>Испытание оболочки постоянным напряжением КЛ 110 кВ , до  500м</v>
      </c>
      <c r="C194" s="34" t="str">
        <f>[18]Прейскурант!C56</f>
        <v>1 КЛ протяженностью до 500 м</v>
      </c>
      <c r="D194" s="35">
        <f>[18]Прейскурант!D56</f>
        <v>66927.446076461449</v>
      </c>
      <c r="E194" s="57">
        <f t="shared" si="3"/>
        <v>50195.584557346083</v>
      </c>
      <c r="F194" s="42"/>
      <c r="H194" s="16"/>
      <c r="I194" s="16"/>
      <c r="J194" s="17"/>
    </row>
    <row r="195" spans="1:10" ht="16.5" customHeight="1">
      <c r="A195" s="15">
        <v>174</v>
      </c>
      <c r="B195" s="49" t="str">
        <f>[18]Прейскурант!B57</f>
        <v xml:space="preserve">Испытание оболочки постоянным напряжением КЛ 110 кВ, за каждые последующие 500м кабеля </v>
      </c>
      <c r="C195" s="34" t="str">
        <f>[18]Прейскурант!C57</f>
        <v>каждые последующие 500 м КЛ</v>
      </c>
      <c r="D195" s="35">
        <f>[18]Прейскурант!D57</f>
        <v>1388.0126779173179</v>
      </c>
      <c r="E195" s="57">
        <f t="shared" si="3"/>
        <v>1041.0095084379884</v>
      </c>
      <c r="F195" s="42"/>
      <c r="H195" s="16"/>
      <c r="I195" s="16"/>
      <c r="J195" s="17"/>
    </row>
    <row r="196" spans="1:10" ht="16.5" customHeight="1">
      <c r="A196" s="15">
        <v>175</v>
      </c>
      <c r="B196" s="49" t="str">
        <f>[18]Прейскурант!B58</f>
        <v xml:space="preserve">Испытание жил КЛ 6-10кВ (постоянным повышенным выпрямленным напряжением), до 500м </v>
      </c>
      <c r="C196" s="34" t="str">
        <f>[18]Прейскурант!C58</f>
        <v>1 КЛ протяженностью до 500 м</v>
      </c>
      <c r="D196" s="35">
        <f>[18]Прейскурант!D58</f>
        <v>44477.449622885557</v>
      </c>
      <c r="E196" s="57">
        <f t="shared" si="3"/>
        <v>33358.087217164168</v>
      </c>
      <c r="F196" s="42"/>
      <c r="H196" s="16"/>
      <c r="I196" s="16"/>
      <c r="J196" s="17"/>
    </row>
    <row r="197" spans="1:10" ht="16.5" customHeight="1">
      <c r="A197" s="15">
        <v>176</v>
      </c>
      <c r="B197" s="49" t="str">
        <f>[18]Прейскурант!B59</f>
        <v xml:space="preserve">Испытание жил КЛ 6-10кВ (постоянным повышенным выпрямленным напряжением), за каждые последующие 500м кабеля </v>
      </c>
      <c r="C197" s="34" t="str">
        <f>[18]Прейскурант!C59</f>
        <v>каждые последующие 500 м КЛ</v>
      </c>
      <c r="D197" s="35">
        <f>[18]Прейскурант!D59</f>
        <v>694.00633895865894</v>
      </c>
      <c r="E197" s="57">
        <f t="shared" si="3"/>
        <v>520.50475421899421</v>
      </c>
      <c r="F197" s="42"/>
      <c r="H197" s="16"/>
      <c r="I197" s="16"/>
      <c r="J197" s="17"/>
    </row>
    <row r="198" spans="1:10" ht="16.5" customHeight="1">
      <c r="A198" s="15">
        <v>177</v>
      </c>
      <c r="B198" s="49" t="str">
        <f>[18]Прейскурант!B60</f>
        <v xml:space="preserve">Испытание жил КЛ 35-110 кВ (постоянным повышенным выпрямленным напряжением), до 500м </v>
      </c>
      <c r="C198" s="34" t="str">
        <f>[18]Прейскурант!C60</f>
        <v>1 КЛ протяженностью до 500 м</v>
      </c>
      <c r="D198" s="35">
        <f>[18]Прейскурант!D60</f>
        <v>91054.11591947751</v>
      </c>
      <c r="E198" s="57">
        <f t="shared" si="3"/>
        <v>68290.586939608125</v>
      </c>
      <c r="F198" s="42"/>
      <c r="H198" s="16"/>
      <c r="I198" s="16"/>
      <c r="J198" s="17"/>
    </row>
    <row r="199" spans="1:10" ht="16.5" customHeight="1">
      <c r="A199" s="15">
        <v>178</v>
      </c>
      <c r="B199" s="49" t="s">
        <v>9</v>
      </c>
      <c r="C199" s="34" t="str">
        <f>[18]Прейскурант!C61</f>
        <v>каждые последующие 500 м КЛ</v>
      </c>
      <c r="D199" s="35">
        <f>[18]Прейскурант!D61</f>
        <v>694.00633895865894</v>
      </c>
      <c r="E199" s="57">
        <f t="shared" si="3"/>
        <v>520.50475421899421</v>
      </c>
      <c r="F199" s="42"/>
      <c r="H199" s="16"/>
      <c r="I199" s="16"/>
      <c r="J199" s="17"/>
    </row>
    <row r="200" spans="1:10" ht="15.75">
      <c r="A200" s="15">
        <v>179</v>
      </c>
      <c r="B200" s="49" t="str">
        <f>[18]Прейскурант!B62</f>
        <v>Испытания/измерения трансформатора 6-20кВ (2-х обмоточный)</v>
      </c>
      <c r="C200" s="33" t="str">
        <f>[18]Прейскурант!C62</f>
        <v>1 трансформатор</v>
      </c>
      <c r="D200" s="35">
        <f>[18]Прейскурант!D62</f>
        <v>38495.726358422617</v>
      </c>
      <c r="E200" s="57">
        <f t="shared" si="3"/>
        <v>28871.794768816962</v>
      </c>
      <c r="F200" s="42"/>
      <c r="H200" s="16"/>
      <c r="I200" s="16"/>
      <c r="J200" s="17"/>
    </row>
    <row r="201" spans="1:10" ht="15.75">
      <c r="A201" s="15">
        <v>180</v>
      </c>
      <c r="B201" s="49" t="str">
        <f>[18]Прейскурант!B63</f>
        <v>Испытания/измерения трансформатора 35кВ (2-х обмоточный с переключением без возбуждения)</v>
      </c>
      <c r="C201" s="33" t="str">
        <f>[18]Прейскурант!C63</f>
        <v>1 трансформатор</v>
      </c>
      <c r="D201" s="35">
        <f>[18]Прейскурант!D63</f>
        <v>56755.316358422613</v>
      </c>
      <c r="E201" s="57">
        <f t="shared" si="3"/>
        <v>42566.487268816956</v>
      </c>
      <c r="F201" s="42"/>
      <c r="H201" s="16"/>
      <c r="I201" s="16"/>
      <c r="J201" s="17"/>
    </row>
    <row r="202" spans="1:10" ht="15.75">
      <c r="A202" s="15">
        <v>181</v>
      </c>
      <c r="B202" s="49" t="str">
        <f>[18]Прейскурант!B64</f>
        <v>Испытания/измерения трансформатора 35кВ (2-х обмоточный с регулировкой под напряжением)</v>
      </c>
      <c r="C202" s="33" t="str">
        <f>[18]Прейскурант!C64</f>
        <v>1 трансформатор</v>
      </c>
      <c r="D202" s="35">
        <f>[18]Прейскурант!D64</f>
        <v>74978.687327172607</v>
      </c>
      <c r="E202" s="57">
        <f t="shared" si="3"/>
        <v>56234.015495379455</v>
      </c>
      <c r="F202" s="42"/>
      <c r="H202" s="16"/>
      <c r="I202" s="16"/>
      <c r="J202" s="17"/>
    </row>
    <row r="203" spans="1:10" ht="15.75">
      <c r="A203" s="15">
        <v>182</v>
      </c>
      <c r="B203" s="49" t="str">
        <f>[18]Прейскурант!B65</f>
        <v>Испытания/измерения трансформатора 35кВ (3-х обмоточный )</v>
      </c>
      <c r="C203" s="33" t="str">
        <f>[18]Прейскурант!C65</f>
        <v>1 трансформатор</v>
      </c>
      <c r="D203" s="35">
        <f>[18]Прейскурант!D65</f>
        <v>80190.526036994037</v>
      </c>
      <c r="E203" s="57">
        <f t="shared" si="3"/>
        <v>60142.894527745528</v>
      </c>
      <c r="F203" s="42"/>
      <c r="H203" s="16"/>
      <c r="I203" s="16"/>
      <c r="J203" s="17"/>
    </row>
    <row r="204" spans="1:10" ht="15.75">
      <c r="A204" s="15">
        <v>183</v>
      </c>
      <c r="B204" s="49" t="str">
        <f>[18]Прейскурант!B66</f>
        <v>Испытания/измерения трансформатора 110кВ (2-х обмоточный)</v>
      </c>
      <c r="C204" s="33" t="str">
        <f>[18]Прейскурант!C66</f>
        <v>1 трансформатор</v>
      </c>
      <c r="D204" s="35">
        <f>[18]Прейскурант!D66</f>
        <v>93915.768763928572</v>
      </c>
      <c r="E204" s="57">
        <f t="shared" si="3"/>
        <v>70436.826572946433</v>
      </c>
      <c r="F204" s="42"/>
      <c r="H204" s="16"/>
      <c r="I204" s="16"/>
      <c r="J204" s="17"/>
    </row>
    <row r="205" spans="1:10" ht="15.75">
      <c r="A205" s="15">
        <v>184</v>
      </c>
      <c r="B205" s="49" t="str">
        <f>[18]Прейскурант!B67</f>
        <v>Испытания/измерения трансформатора 110кВ (3-х обмоточный)</v>
      </c>
      <c r="C205" s="33" t="str">
        <f>[18]Прейскурант!C67</f>
        <v>1 трансформатор</v>
      </c>
      <c r="D205" s="35">
        <f>[18]Прейскурант!D67</f>
        <v>114922.47931749999</v>
      </c>
      <c r="E205" s="57">
        <f t="shared" si="3"/>
        <v>86191.859488124988</v>
      </c>
      <c r="F205" s="42"/>
      <c r="H205" s="16"/>
      <c r="I205" s="16"/>
      <c r="J205" s="17"/>
    </row>
    <row r="206" spans="1:10" ht="15.75">
      <c r="A206" s="15">
        <v>185</v>
      </c>
      <c r="B206" s="49" t="str">
        <f>[18]Прейскурант!B68</f>
        <v>Испытания/измерения масляного выключателя 35кВ</v>
      </c>
      <c r="C206" s="33" t="str">
        <f>[18]Прейскурант!C68</f>
        <v>1 выключатель</v>
      </c>
      <c r="D206" s="35">
        <f>[18]Прейскурант!D68</f>
        <v>70774.229105347214</v>
      </c>
      <c r="E206" s="57">
        <f t="shared" si="3"/>
        <v>53080.671829010411</v>
      </c>
      <c r="F206" s="42"/>
      <c r="H206" s="16"/>
      <c r="I206" s="16"/>
      <c r="J206" s="17"/>
    </row>
    <row r="207" spans="1:10" ht="15.75">
      <c r="A207" s="15">
        <v>186</v>
      </c>
      <c r="B207" s="49" t="str">
        <f>[18]Прейскурант!B69</f>
        <v>Испытания/измерения  вакуумного выключателя 35кВ с вводами</v>
      </c>
      <c r="C207" s="33" t="str">
        <f>[18]Прейскурант!C69</f>
        <v>1 выключатель</v>
      </c>
      <c r="D207" s="35">
        <f>[18]Прейскурант!D69</f>
        <v>70774.229105347214</v>
      </c>
      <c r="E207" s="57">
        <f t="shared" si="3"/>
        <v>53080.671829010411</v>
      </c>
      <c r="F207" s="42"/>
      <c r="H207" s="16"/>
      <c r="I207" s="16"/>
      <c r="J207" s="17"/>
    </row>
    <row r="208" spans="1:10" ht="15.75">
      <c r="A208" s="15">
        <v>187</v>
      </c>
      <c r="B208" s="49" t="str">
        <f>[18]Прейскурант!B70</f>
        <v>Испытания/измерения  выключателя 110кВ с вводами с твердой изоляцией</v>
      </c>
      <c r="C208" s="33" t="str">
        <f>[18]Прейскурант!C70</f>
        <v>1 выключатель</v>
      </c>
      <c r="D208" s="35">
        <f>[18]Прейскурант!D70</f>
        <v>52542.046954305559</v>
      </c>
      <c r="E208" s="57">
        <f t="shared" si="3"/>
        <v>39406.535215729171</v>
      </c>
      <c r="F208" s="42"/>
      <c r="H208" s="16"/>
      <c r="I208" s="16"/>
      <c r="J208" s="17"/>
    </row>
    <row r="209" spans="1:10" ht="15.75">
      <c r="A209" s="15">
        <v>188</v>
      </c>
      <c r="B209" s="49" t="str">
        <f>[18]Прейскурант!B71</f>
        <v>Испытания/измерения выключателя 110кВ с вводами с маслобарьерной изоляцией</v>
      </c>
      <c r="C209" s="33" t="str">
        <f>[18]Прейскурант!C71</f>
        <v>1 выключатель</v>
      </c>
      <c r="D209" s="35">
        <f>[18]Прейскурант!D71</f>
        <v>96701.595045575406</v>
      </c>
      <c r="E209" s="57">
        <f t="shared" ref="E209:E272" si="4">D209*0.75</f>
        <v>72526.196284181555</v>
      </c>
      <c r="F209" s="42"/>
      <c r="H209" s="16"/>
      <c r="I209" s="16"/>
      <c r="J209" s="17"/>
    </row>
    <row r="210" spans="1:10" ht="15.75">
      <c r="A210" s="15">
        <v>189</v>
      </c>
      <c r="B210" s="49" t="str">
        <f>[18]Прейскурант!B72</f>
        <v>Испытания/измерения выключателя 110кВ с вводами с бумажно-масляной изоляцией</v>
      </c>
      <c r="C210" s="33" t="str">
        <f>[18]Прейскурант!C72</f>
        <v>1 выключатель</v>
      </c>
      <c r="D210" s="35">
        <f>[18]Прейскурант!D72</f>
        <v>94215.631870972225</v>
      </c>
      <c r="E210" s="57">
        <f t="shared" si="4"/>
        <v>70661.723903229169</v>
      </c>
      <c r="F210" s="42"/>
      <c r="H210" s="16"/>
      <c r="I210" s="16"/>
      <c r="J210" s="17"/>
    </row>
    <row r="211" spans="1:10" ht="15.75">
      <c r="A211" s="15">
        <v>190</v>
      </c>
      <c r="B211" s="49" t="str">
        <f>[18]Прейскурант!B73</f>
        <v>Испытания/измерения ввода 110 кВ с бумажно-масляной изоляцией</v>
      </c>
      <c r="C211" s="33" t="str">
        <f>[18]Прейскурант!C73</f>
        <v>1 ввод</v>
      </c>
      <c r="D211" s="35">
        <f>[18]Прейскурант!D73</f>
        <v>23370.55551263889</v>
      </c>
      <c r="E211" s="57">
        <f t="shared" si="4"/>
        <v>17527.916634479167</v>
      </c>
      <c r="F211" s="42"/>
      <c r="H211" s="16"/>
      <c r="I211" s="16"/>
      <c r="J211" s="17"/>
    </row>
    <row r="212" spans="1:10" ht="15.75">
      <c r="A212" s="15">
        <v>191</v>
      </c>
      <c r="B212" s="49" t="str">
        <f>[18]Прейскурант!B74</f>
        <v>Испытания/измерения ввода 110 кВ с маслобарьерной изоляцией</v>
      </c>
      <c r="C212" s="33" t="str">
        <f>[18]Прейскурант!C74</f>
        <v>1 ввод</v>
      </c>
      <c r="D212" s="35">
        <f>[18]Прейскурант!D74</f>
        <v>23370.55551263889</v>
      </c>
      <c r="E212" s="57">
        <f t="shared" si="4"/>
        <v>17527.916634479167</v>
      </c>
      <c r="F212" s="42"/>
      <c r="H212" s="16"/>
      <c r="I212" s="16"/>
      <c r="J212" s="17"/>
    </row>
    <row r="213" spans="1:10" ht="15.75">
      <c r="A213" s="15">
        <v>192</v>
      </c>
      <c r="B213" s="49" t="str">
        <f>[18]Прейскурант!B75</f>
        <v>Испытания/измерения ввода 110 кВ с твёрдой изоляцией</v>
      </c>
      <c r="C213" s="33" t="str">
        <f>[18]Прейскурант!C75</f>
        <v>1 ввод</v>
      </c>
      <c r="D213" s="35">
        <f>[18]Прейскурант!D75</f>
        <v>16424.958026527776</v>
      </c>
      <c r="E213" s="57">
        <f t="shared" si="4"/>
        <v>12318.718519895832</v>
      </c>
      <c r="F213" s="42"/>
      <c r="H213" s="16"/>
      <c r="I213" s="16"/>
      <c r="J213" s="17"/>
    </row>
    <row r="214" spans="1:10" ht="15.75">
      <c r="A214" s="15">
        <v>193</v>
      </c>
      <c r="B214" s="49" t="str">
        <f>[18]Прейскурант!B76</f>
        <v xml:space="preserve">Испытания/измерения ввода 35 кВ  </v>
      </c>
      <c r="C214" s="33" t="str">
        <f>[18]Прейскурант!C76</f>
        <v>1 ввод</v>
      </c>
      <c r="D214" s="35">
        <f>[18]Прейскурант!D76</f>
        <v>22502.352076875002</v>
      </c>
      <c r="E214" s="57">
        <f t="shared" si="4"/>
        <v>16876.764057656252</v>
      </c>
      <c r="F214" s="42"/>
      <c r="H214" s="16"/>
      <c r="I214" s="16"/>
      <c r="J214" s="17"/>
    </row>
    <row r="215" spans="1:10" ht="15.75">
      <c r="A215" s="15">
        <v>194</v>
      </c>
      <c r="B215" s="49" t="str">
        <f>[18]Прейскурант!B77</f>
        <v xml:space="preserve">Испытания/измерения шин секций и шинного моста 6-10 кВ </v>
      </c>
      <c r="C215" s="33" t="str">
        <f>[18]Прейскурант!C77</f>
        <v>3 фазы</v>
      </c>
      <c r="D215" s="35">
        <f>[18]Прейскурант!D77</f>
        <v>55947.94321452381</v>
      </c>
      <c r="E215" s="57">
        <f t="shared" si="4"/>
        <v>41960.957410892857</v>
      </c>
      <c r="F215" s="42"/>
      <c r="H215" s="16"/>
      <c r="I215" s="16"/>
      <c r="J215" s="17"/>
    </row>
    <row r="216" spans="1:10" ht="15.75">
      <c r="A216" s="15">
        <v>195</v>
      </c>
      <c r="B216" s="49" t="str">
        <f>[18]Прейскурант!B78</f>
        <v>Испытания/измерения шин секций и шинного моста 35 кВ</v>
      </c>
      <c r="C216" s="33" t="str">
        <f>[18]Прейскурант!C78</f>
        <v>3 фазы</v>
      </c>
      <c r="D216" s="35">
        <f>[18]Прейскурант!D78</f>
        <v>66286.691586547618</v>
      </c>
      <c r="E216" s="57">
        <f t="shared" si="4"/>
        <v>49715.018689910714</v>
      </c>
      <c r="F216" s="42"/>
      <c r="H216" s="16"/>
      <c r="I216" s="16"/>
      <c r="J216" s="17"/>
    </row>
    <row r="217" spans="1:10" ht="15.75">
      <c r="A217" s="15">
        <v>196</v>
      </c>
      <c r="B217" s="49" t="str">
        <f>[18]Прейскурант!B79</f>
        <v>Испытания/измерения вентельного разрядника 110 кВ (один элемент)</v>
      </c>
      <c r="C217" s="33" t="str">
        <f>[18]Прейскурант!C79</f>
        <v>1 элемент</v>
      </c>
      <c r="D217" s="35">
        <f>[18]Прейскурант!D79</f>
        <v>13731.436528759921</v>
      </c>
      <c r="E217" s="57">
        <f t="shared" si="4"/>
        <v>10298.577396569941</v>
      </c>
      <c r="F217" s="42"/>
      <c r="H217" s="16"/>
      <c r="I217" s="16"/>
      <c r="J217" s="17"/>
    </row>
    <row r="218" spans="1:10" ht="15.75">
      <c r="A218" s="15">
        <v>197</v>
      </c>
      <c r="B218" s="49" t="str">
        <f>[18]Прейскурант!B80</f>
        <v>Испытания/измерения вентильного разрядника 35 кВ  (один разрядник)</v>
      </c>
      <c r="C218" s="33" t="str">
        <f>[18]Прейскурант!C80</f>
        <v>Один разрядник</v>
      </c>
      <c r="D218" s="35">
        <f>[18]Прейскурант!D80</f>
        <v>13731.436528759921</v>
      </c>
      <c r="E218" s="57">
        <f t="shared" si="4"/>
        <v>10298.577396569941</v>
      </c>
      <c r="F218" s="42"/>
      <c r="H218" s="16"/>
      <c r="I218" s="16"/>
      <c r="J218" s="17"/>
    </row>
    <row r="219" spans="1:10" ht="15.75">
      <c r="A219" s="15">
        <v>198</v>
      </c>
      <c r="B219" s="49" t="str">
        <f>[18]Прейскурант!B81</f>
        <v>Испытания/измерения вентильного разрядника 6-10 кВ (один разрядник)</v>
      </c>
      <c r="C219" s="33" t="str">
        <f>[18]Прейскурант!C81</f>
        <v>Один разрядник</v>
      </c>
      <c r="D219" s="35">
        <f>[18]Прейскурант!D81</f>
        <v>12869.86333109127</v>
      </c>
      <c r="E219" s="57">
        <f t="shared" si="4"/>
        <v>9652.3974983184526</v>
      </c>
      <c r="F219" s="42"/>
      <c r="H219" s="16"/>
      <c r="I219" s="16"/>
      <c r="J219" s="17"/>
    </row>
    <row r="220" spans="1:10" ht="15.75">
      <c r="A220" s="15">
        <v>199</v>
      </c>
      <c r="B220" s="49" t="str">
        <f>[18]Прейскурант!B82</f>
        <v>Испытания/измерения ограничителя перенапряжения 6-110 кВ (один ОПН)</v>
      </c>
      <c r="C220" s="33" t="str">
        <f>[18]Прейскурант!C82</f>
        <v>Один ОПН</v>
      </c>
      <c r="D220" s="35">
        <f>[18]Прейскурант!D82</f>
        <v>13743.273354156747</v>
      </c>
      <c r="E220" s="57">
        <f t="shared" si="4"/>
        <v>10307.455015617561</v>
      </c>
      <c r="F220" s="42"/>
      <c r="H220" s="16"/>
      <c r="I220" s="16"/>
      <c r="J220" s="17"/>
    </row>
    <row r="221" spans="1:10" ht="15.75">
      <c r="A221" s="15">
        <v>200</v>
      </c>
      <c r="B221" s="49" t="str">
        <f>[18]Прейскурант!B83</f>
        <v xml:space="preserve">Испытания/измерения трансформатора напряжения 6-10 кВ </v>
      </c>
      <c r="C221" s="33" t="str">
        <f>[18]Прейскурант!C83</f>
        <v>1 трансформатор напряжения</v>
      </c>
      <c r="D221" s="35">
        <f>[18]Прейскурант!D83</f>
        <v>23402.950274543651</v>
      </c>
      <c r="E221" s="57">
        <f t="shared" si="4"/>
        <v>17552.212705907739</v>
      </c>
      <c r="F221" s="42"/>
      <c r="H221" s="16"/>
      <c r="I221" s="16"/>
      <c r="J221" s="17"/>
    </row>
    <row r="222" spans="1:10" ht="15.75">
      <c r="A222" s="15">
        <v>201</v>
      </c>
      <c r="B222" s="49" t="str">
        <f>[18]Прейскурант!B84</f>
        <v xml:space="preserve">Испытания/измерения  трансформатора напряжения 35 кВ </v>
      </c>
      <c r="C222" s="33" t="str">
        <f>[18]Прейскурант!C84</f>
        <v>1 трансформатор напряжения</v>
      </c>
      <c r="D222" s="35">
        <f>[18]Прейскурант!D84</f>
        <v>23402.950274543651</v>
      </c>
      <c r="E222" s="57">
        <f t="shared" si="4"/>
        <v>17552.212705907739</v>
      </c>
      <c r="F222" s="42"/>
      <c r="H222" s="16"/>
      <c r="I222" s="16"/>
      <c r="J222" s="17"/>
    </row>
    <row r="223" spans="1:10" ht="15.75">
      <c r="A223" s="15">
        <v>202</v>
      </c>
      <c r="B223" s="49" t="str">
        <f>[18]Прейскурант!B85</f>
        <v xml:space="preserve">Испытания/измерения трансформатора напряжения 110 кВ </v>
      </c>
      <c r="C223" s="33" t="str">
        <f>[18]Прейскурант!C85</f>
        <v>1 трансформатор напряжения</v>
      </c>
      <c r="D223" s="35">
        <f>[18]Прейскурант!D85</f>
        <v>23402.950274543651</v>
      </c>
      <c r="E223" s="57">
        <f t="shared" si="4"/>
        <v>17552.212705907739</v>
      </c>
      <c r="F223" s="42"/>
      <c r="H223" s="16"/>
      <c r="I223" s="16"/>
      <c r="J223" s="17"/>
    </row>
    <row r="224" spans="1:10" ht="15.75">
      <c r="A224" s="15">
        <v>203</v>
      </c>
      <c r="B224" s="49" t="str">
        <f>[18]Прейскурант!B86</f>
        <v xml:space="preserve">Испытания/измерения трансформатора тока 10 кВ </v>
      </c>
      <c r="C224" s="33" t="str">
        <f>[18]Прейскурант!C86</f>
        <v>1 трансформатор тока</v>
      </c>
      <c r="D224" s="35">
        <f>[18]Прейскурант!D86</f>
        <v>15454.542924097221</v>
      </c>
      <c r="E224" s="57">
        <f t="shared" si="4"/>
        <v>11590.907193072915</v>
      </c>
      <c r="F224" s="42"/>
      <c r="H224" s="16"/>
      <c r="I224" s="16"/>
      <c r="J224" s="17"/>
    </row>
    <row r="225" spans="1:10" ht="15.75">
      <c r="A225" s="15">
        <v>204</v>
      </c>
      <c r="B225" s="49" t="str">
        <f>[18]Прейскурант!B87</f>
        <v xml:space="preserve">Испытания/измерения  трансформатора тока 35 кВ </v>
      </c>
      <c r="C225" s="33" t="str">
        <f>[18]Прейскурант!C87</f>
        <v>1 трансформатор тока</v>
      </c>
      <c r="D225" s="35">
        <f>[18]Прейскурант!D87</f>
        <v>23402.950274543651</v>
      </c>
      <c r="E225" s="57">
        <f t="shared" si="4"/>
        <v>17552.212705907739</v>
      </c>
      <c r="F225" s="42"/>
      <c r="H225" s="16"/>
      <c r="I225" s="16"/>
      <c r="J225" s="17"/>
    </row>
    <row r="226" spans="1:10" ht="15.75">
      <c r="A226" s="15">
        <v>205</v>
      </c>
      <c r="B226" s="49" t="str">
        <f>[18]Прейскурант!B88</f>
        <v xml:space="preserve">Испытания/измерения трансформатора тока 110 кВ </v>
      </c>
      <c r="C226" s="33" t="str">
        <f>[18]Прейскурант!C88</f>
        <v>1 трансформатор тока</v>
      </c>
      <c r="D226" s="35">
        <f>[18]Прейскурант!D88</f>
        <v>19420.637279553572</v>
      </c>
      <c r="E226" s="57">
        <f t="shared" si="4"/>
        <v>14565.477959665179</v>
      </c>
      <c r="F226" s="42"/>
      <c r="H226" s="16"/>
      <c r="I226" s="16"/>
      <c r="J226" s="17"/>
    </row>
    <row r="227" spans="1:10" ht="15.75">
      <c r="A227" s="15">
        <v>206</v>
      </c>
      <c r="B227" s="49" t="str">
        <f>[18]Прейскурант!B89</f>
        <v xml:space="preserve">Измерение емкостных токов замыкания на землю на шинах  6-10 кВ </v>
      </c>
      <c r="C227" s="33" t="str">
        <f>[18]Прейскурант!C89</f>
        <v>1 измерение</v>
      </c>
      <c r="D227" s="35">
        <f>[18]Прейскурант!D89</f>
        <v>62544.461935605163</v>
      </c>
      <c r="E227" s="57">
        <f t="shared" si="4"/>
        <v>46908.346451703874</v>
      </c>
      <c r="F227" s="42"/>
      <c r="H227" s="16"/>
      <c r="I227" s="16"/>
      <c r="J227" s="17"/>
    </row>
    <row r="228" spans="1:10" ht="15.75">
      <c r="A228" s="15">
        <v>207</v>
      </c>
      <c r="B228" s="49" t="str">
        <f>[18]Прейскурант!B90</f>
        <v xml:space="preserve">Измерение конденсатора связи 35-110 кВ </v>
      </c>
      <c r="C228" s="33" t="str">
        <f>[18]Прейскурант!C90</f>
        <v xml:space="preserve">1 конденсатор </v>
      </c>
      <c r="D228" s="35">
        <f>[18]Прейскурант!D90</f>
        <v>16809.416734166665</v>
      </c>
      <c r="E228" s="57">
        <f t="shared" si="4"/>
        <v>12607.062550625</v>
      </c>
      <c r="F228" s="42"/>
      <c r="H228" s="16"/>
      <c r="I228" s="16"/>
      <c r="J228" s="17"/>
    </row>
    <row r="229" spans="1:10" ht="15.75">
      <c r="A229" s="15">
        <v>208</v>
      </c>
      <c r="B229" s="49" t="str">
        <f>[18]Прейскурант!B91</f>
        <v>Тепловизионное измерение ПС</v>
      </c>
      <c r="C229" s="33" t="str">
        <f>[18]Прейскурант!C91</f>
        <v>1 ПС</v>
      </c>
      <c r="D229" s="35">
        <f>[18]Прейскурант!D91</f>
        <v>6182.9769692857144</v>
      </c>
      <c r="E229" s="57">
        <f t="shared" si="4"/>
        <v>4637.2327269642856</v>
      </c>
      <c r="F229" s="42"/>
      <c r="H229" s="16"/>
      <c r="I229" s="16"/>
      <c r="J229" s="17"/>
    </row>
    <row r="230" spans="1:10" ht="15.75">
      <c r="A230" s="15">
        <v>209</v>
      </c>
      <c r="B230" s="49" t="str">
        <f>[18]Прейскурант!B92</f>
        <v>Определение геометрических параметров обмоток трансформатора методом частотного отклика</v>
      </c>
      <c r="C230" s="33" t="str">
        <f>[18]Прейскурант!C92</f>
        <v>1 трансформатор</v>
      </c>
      <c r="D230" s="35">
        <f>[18]Прейскурант!D92</f>
        <v>19534.961152222222</v>
      </c>
      <c r="E230" s="57">
        <f t="shared" si="4"/>
        <v>14651.220864166666</v>
      </c>
      <c r="F230" s="42"/>
      <c r="H230" s="16"/>
      <c r="I230" s="16"/>
      <c r="J230" s="17"/>
    </row>
    <row r="231" spans="1:10" ht="15.75">
      <c r="A231" s="15">
        <v>210</v>
      </c>
      <c r="B231" s="49" t="str">
        <f>[18]Прейскурант!B93</f>
        <v>Тестовое измерение содержания растворенных газов в масле портативным анализатором (Transport X)</v>
      </c>
      <c r="C231" s="33" t="str">
        <f>[18]Прейскурант!C93</f>
        <v>1 измерение</v>
      </c>
      <c r="D231" s="35">
        <f>[18]Прейскурант!D93</f>
        <v>5804.3406309920629</v>
      </c>
      <c r="E231" s="57">
        <f t="shared" si="4"/>
        <v>4353.2554732440476</v>
      </c>
      <c r="F231" s="42"/>
      <c r="H231" s="16"/>
      <c r="I231" s="16"/>
      <c r="J231" s="17"/>
    </row>
    <row r="232" spans="1:10" ht="15.75">
      <c r="A232" s="15">
        <v>211</v>
      </c>
      <c r="B232" s="49" t="str">
        <f>[18]Прейскурант!B94</f>
        <v>Измерение полного сопротивления  петли "фаза-ноль"</v>
      </c>
      <c r="C232" s="33" t="str">
        <f>[18]Прейскурант!C94</f>
        <v>1 измерение</v>
      </c>
      <c r="D232" s="35">
        <f>[18]Прейскурант!D94</f>
        <v>3846.7736985676593</v>
      </c>
      <c r="E232" s="57">
        <f t="shared" si="4"/>
        <v>2885.0802739257442</v>
      </c>
      <c r="F232" s="42"/>
      <c r="H232" s="16"/>
      <c r="I232" s="16"/>
      <c r="J232" s="17"/>
    </row>
    <row r="233" spans="1:10" ht="15.75">
      <c r="A233" s="15">
        <v>212</v>
      </c>
      <c r="B233" s="49" t="str">
        <f>[18]Прейскурант!B95</f>
        <v>Измерение сопротивления контура заземления ТП</v>
      </c>
      <c r="C233" s="33" t="str">
        <f>[18]Прейскурант!C95</f>
        <v>1 контур</v>
      </c>
      <c r="D233" s="35">
        <f>[18]Прейскурант!D95</f>
        <v>15273.632917370443</v>
      </c>
      <c r="E233" s="57">
        <f t="shared" si="4"/>
        <v>11455.224688027833</v>
      </c>
      <c r="F233" s="42"/>
      <c r="H233" s="16"/>
      <c r="I233" s="16"/>
      <c r="J233" s="17"/>
    </row>
    <row r="234" spans="1:10" ht="15.75">
      <c r="A234" s="15">
        <v>213</v>
      </c>
      <c r="B234" s="49" t="str">
        <f>[18]Прейскурант!B96</f>
        <v>Измерение сопротивления контура заземления опор</v>
      </c>
      <c r="C234" s="33" t="str">
        <f>[18]Прейскурант!C96</f>
        <v>1 контур</v>
      </c>
      <c r="D234" s="35">
        <f>[18]Прейскурант!D96</f>
        <v>4697.6629173704432</v>
      </c>
      <c r="E234" s="57">
        <f t="shared" si="4"/>
        <v>3523.2471880278326</v>
      </c>
      <c r="F234" s="42"/>
      <c r="H234" s="16"/>
      <c r="I234" s="16"/>
      <c r="J234" s="17"/>
    </row>
    <row r="235" spans="1:10" ht="15.75">
      <c r="A235" s="15">
        <v>214</v>
      </c>
      <c r="B235" s="49" t="str">
        <f>[18]Прейскурант!B97</f>
        <v xml:space="preserve">Измерение сопротивления изоляции </v>
      </c>
      <c r="C235" s="33" t="str">
        <f>[18]Прейскурант!C97</f>
        <v>1 измерение</v>
      </c>
      <c r="D235" s="35">
        <f>[18]Прейскурант!D97</f>
        <v>3137.942917370443</v>
      </c>
      <c r="E235" s="57">
        <f t="shared" si="4"/>
        <v>2353.4571880278322</v>
      </c>
      <c r="F235" s="42"/>
      <c r="H235" s="16"/>
      <c r="I235" s="16"/>
      <c r="J235" s="17"/>
    </row>
    <row r="236" spans="1:10" ht="15.75">
      <c r="A236" s="15">
        <v>215</v>
      </c>
      <c r="B236" s="49" t="str">
        <f>[18]Прейскурант!B98</f>
        <v>Измерение сопротивления обмоток трансформатора 35 кВ</v>
      </c>
      <c r="C236" s="33" t="str">
        <f>[18]Прейскурант!C98</f>
        <v>1 измерение</v>
      </c>
      <c r="D236" s="35">
        <f>[18]Прейскурант!D98</f>
        <v>8498.19</v>
      </c>
      <c r="E236" s="57">
        <f t="shared" si="4"/>
        <v>6373.6424999999999</v>
      </c>
      <c r="F236" s="42"/>
      <c r="H236" s="16"/>
      <c r="I236" s="16"/>
      <c r="J236" s="17"/>
    </row>
    <row r="237" spans="1:10" ht="15.75">
      <c r="A237" s="15">
        <v>216</v>
      </c>
      <c r="B237" s="49" t="str">
        <f>[18]Прейскурант!B99</f>
        <v>Измерение расстояний  от проводов ВЛ-0,4-6-10 кВ до поверхности земли</v>
      </c>
      <c r="C237" s="33" t="str">
        <f>[18]Прейскурант!C99</f>
        <v>1 измерение</v>
      </c>
      <c r="D237" s="35">
        <f>[18]Прейскурант!D99</f>
        <v>1025.8864064884488</v>
      </c>
      <c r="E237" s="57">
        <f t="shared" si="4"/>
        <v>769.41480486633657</v>
      </c>
      <c r="F237" s="42"/>
      <c r="H237" s="16"/>
      <c r="I237" s="16"/>
      <c r="J237" s="17"/>
    </row>
    <row r="238" spans="1:10" ht="15.75">
      <c r="A238" s="15">
        <v>217</v>
      </c>
      <c r="B238" s="49" t="str">
        <f>[18]Прейскурант!B100</f>
        <v>Измерение сопротивления изоляции осветительной сети одной группы</v>
      </c>
      <c r="C238" s="33" t="str">
        <f>[18]Прейскурант!C100</f>
        <v>1 измерение</v>
      </c>
      <c r="D238" s="35">
        <f>[18]Прейскурант!D100</f>
        <v>1303.0614586852214</v>
      </c>
      <c r="E238" s="57">
        <f t="shared" si="4"/>
        <v>977.29609401391599</v>
      </c>
      <c r="F238" s="42"/>
      <c r="H238" s="16"/>
      <c r="I238" s="16"/>
      <c r="J238" s="17"/>
    </row>
    <row r="239" spans="1:10" ht="15.75">
      <c r="A239" s="15">
        <v>218</v>
      </c>
      <c r="B239" s="49" t="str">
        <f>[18]Прейскурант!B101</f>
        <v>Измерение сопротивления петли  "фаза-ноль" заземляющего устройства</v>
      </c>
      <c r="C239" s="33" t="str">
        <f>[18]Прейскурант!C101</f>
        <v>1 измерение</v>
      </c>
      <c r="D239" s="35">
        <f>[18]Прейскурант!D101</f>
        <v>2143.5314586852214</v>
      </c>
      <c r="E239" s="57">
        <f t="shared" si="4"/>
        <v>1607.648594013916</v>
      </c>
      <c r="F239" s="42"/>
      <c r="H239" s="16"/>
      <c r="I239" s="16"/>
      <c r="J239" s="17"/>
    </row>
    <row r="240" spans="1:10" ht="15.75">
      <c r="A240" s="15">
        <v>219</v>
      </c>
      <c r="B240" s="49" t="str">
        <f>[18]Прейскурант!B102</f>
        <v>Проверка качества напряжения по заявке потребителя</v>
      </c>
      <c r="C240" s="33" t="str">
        <f>[18]Прейскурант!C102</f>
        <v>1 измерение</v>
      </c>
      <c r="D240" s="35">
        <f>[18]Прейскурант!D102</f>
        <v>16475.174344955962</v>
      </c>
      <c r="E240" s="57">
        <f t="shared" si="4"/>
        <v>12356.380758716972</v>
      </c>
      <c r="F240" s="42"/>
      <c r="H240" s="16"/>
      <c r="I240" s="16"/>
      <c r="J240" s="17"/>
    </row>
    <row r="241" spans="1:10" ht="15.75">
      <c r="A241" s="25"/>
      <c r="B241" s="26" t="s">
        <v>6</v>
      </c>
      <c r="C241" s="54"/>
      <c r="D241" s="55"/>
      <c r="E241" s="57">
        <f t="shared" si="4"/>
        <v>0</v>
      </c>
      <c r="F241" s="42"/>
      <c r="H241" s="16"/>
      <c r="I241" s="16"/>
      <c r="J241" s="17"/>
    </row>
    <row r="242" spans="1:10" ht="15.75">
      <c r="A242" s="15">
        <v>220</v>
      </c>
      <c r="B242" s="49" t="str">
        <f>'[19]Прейскурант на подпись'!B15</f>
        <v>Ультрафиолетовое обследование ВЛ</v>
      </c>
      <c r="C242" s="33" t="str">
        <f>'[19]Прейскурант на подпись'!C15</f>
        <v>1 пролет ВЛ</v>
      </c>
      <c r="D242" s="35">
        <f>'[19]Прейскурант на подпись'!D15</f>
        <v>6992.213683125</v>
      </c>
      <c r="E242" s="57">
        <f t="shared" si="4"/>
        <v>5244.1602623437502</v>
      </c>
      <c r="F242" s="42"/>
      <c r="H242" s="16"/>
      <c r="I242" s="16"/>
      <c r="J242" s="17"/>
    </row>
    <row r="243" spans="1:10" ht="15.75">
      <c r="A243" s="15">
        <v>221</v>
      </c>
      <c r="B243" s="49" t="str">
        <f>'[19]Прейскурант на подпись'!B16</f>
        <v>Ультрафиолетовое обследование ПС/РУ</v>
      </c>
      <c r="C243" s="33" t="str">
        <f>'[19]Прейскурант на подпись'!C16</f>
        <v>1 ПС/РУ</v>
      </c>
      <c r="D243" s="35">
        <f>'[19]Прейскурант на подпись'!D16</f>
        <v>6488.3145402182536</v>
      </c>
      <c r="E243" s="57">
        <f t="shared" si="4"/>
        <v>4866.2359051636904</v>
      </c>
      <c r="F243" s="42"/>
      <c r="H243" s="16"/>
      <c r="I243" s="16"/>
      <c r="J243" s="17"/>
    </row>
    <row r="244" spans="1:10" ht="15.75">
      <c r="A244" s="15">
        <v>222</v>
      </c>
      <c r="B244" s="49" t="str">
        <f>'[19]Прейскурант на подпись'!B17</f>
        <v>Тепловизионное обследование ВЛ</v>
      </c>
      <c r="C244" s="33" t="str">
        <f>'[19]Прейскурант на подпись'!C17</f>
        <v>1 пролет ВЛ</v>
      </c>
      <c r="D244" s="35">
        <f>'[19]Прейскурант на подпись'!D17</f>
        <v>6182.9769692857144</v>
      </c>
      <c r="E244" s="57">
        <f t="shared" si="4"/>
        <v>4637.2327269642856</v>
      </c>
      <c r="F244" s="42"/>
      <c r="H244" s="16"/>
      <c r="I244" s="16"/>
      <c r="J244" s="17"/>
    </row>
    <row r="245" spans="1:10" ht="15.75">
      <c r="A245" s="15">
        <v>223</v>
      </c>
      <c r="B245" s="49" t="str">
        <f>'[19]Прейскурант на подпись'!B18</f>
        <v>Проведение тепловизионного контроля</v>
      </c>
      <c r="C245" s="33" t="str">
        <f>'[19]Прейскурант на подпись'!C18</f>
        <v>1 объект</v>
      </c>
      <c r="D245" s="35">
        <f>'[19]Прейскурант на подпись'!D18</f>
        <v>1026.7037504222658</v>
      </c>
      <c r="E245" s="57">
        <f t="shared" si="4"/>
        <v>770.02781281669934</v>
      </c>
      <c r="F245" s="42"/>
      <c r="H245" s="16"/>
      <c r="I245" s="16"/>
      <c r="J245" s="17"/>
    </row>
    <row r="246" spans="1:10" ht="16.5" customHeight="1">
      <c r="A246" s="15">
        <v>224</v>
      </c>
      <c r="B246" s="50" t="s">
        <v>8</v>
      </c>
      <c r="C246" s="33" t="str">
        <f>'[19]Прейскурант на подпись'!C19</f>
        <v>1 трансформатор</v>
      </c>
      <c r="D246" s="35">
        <f>'[19]Прейскурант на подпись'!D19</f>
        <v>11728.439108571429</v>
      </c>
      <c r="E246" s="57">
        <f t="shared" si="4"/>
        <v>8796.3293314285711</v>
      </c>
      <c r="F246" s="42"/>
      <c r="H246" s="16"/>
      <c r="I246" s="16"/>
      <c r="J246" s="17"/>
    </row>
    <row r="247" spans="1:10" ht="15.75">
      <c r="A247" s="15">
        <v>225</v>
      </c>
      <c r="B247" s="49" t="str">
        <f>'[19]Прейскурант на подпись'!B20</f>
        <v>Диагностика силовых трансформаторов 6-10 кВ</v>
      </c>
      <c r="C247" s="33" t="str">
        <f>'[19]Прейскурант на подпись'!C20</f>
        <v>1 объект</v>
      </c>
      <c r="D247" s="35">
        <f>'[19]Прейскурант на подпись'!D20</f>
        <v>8746.053698567659</v>
      </c>
      <c r="E247" s="57">
        <f t="shared" si="4"/>
        <v>6559.5402739257443</v>
      </c>
      <c r="F247" s="42"/>
      <c r="H247" s="16"/>
      <c r="I247" s="16"/>
      <c r="J247" s="17"/>
    </row>
    <row r="248" spans="1:10" ht="15.75">
      <c r="A248" s="15">
        <v>226</v>
      </c>
      <c r="B248" s="49" t="str">
        <f>'[19]Прейскурант на подпись'!B21</f>
        <v>Диагностика силовых трансформаторов 35 кВ</v>
      </c>
      <c r="C248" s="33" t="str">
        <f>'[19]Прейскурант на подпись'!C21</f>
        <v>1 объект</v>
      </c>
      <c r="D248" s="35">
        <f>'[19]Прейскурант на подпись'!D21</f>
        <v>17388.013698567658</v>
      </c>
      <c r="E248" s="57">
        <f t="shared" si="4"/>
        <v>13041.010273925744</v>
      </c>
      <c r="F248" s="42"/>
      <c r="H248" s="16"/>
      <c r="I248" s="16"/>
      <c r="J248" s="17"/>
    </row>
    <row r="249" spans="1:10" ht="15.75">
      <c r="A249" s="15">
        <v>227</v>
      </c>
      <c r="B249" s="49" t="str">
        <f>'[19]Прейскурант на подпись'!B22</f>
        <v>Диагностика КЛ 110 кВ измерение ЧР</v>
      </c>
      <c r="C249" s="33" t="str">
        <f>'[19]Прейскурант на подпись'!C22</f>
        <v>1 КЛ</v>
      </c>
      <c r="D249" s="35">
        <f>'[19]Прейскурант на подпись'!D22</f>
        <v>108838.21207171131</v>
      </c>
      <c r="E249" s="57">
        <f t="shared" si="4"/>
        <v>81628.659053783485</v>
      </c>
      <c r="F249" s="42"/>
      <c r="H249" s="16"/>
      <c r="I249" s="16"/>
      <c r="J249" s="17"/>
    </row>
    <row r="250" spans="1:10" ht="15.75">
      <c r="A250" s="15">
        <v>228</v>
      </c>
      <c r="B250" s="49" t="str">
        <f>'[19]Прейскурант на подпись'!B23</f>
        <v>Диагностика КЛ 35 кВ - измерение ЧР</v>
      </c>
      <c r="C250" s="33" t="str">
        <f>'[19]Прейскурант на подпись'!C23</f>
        <v>1 КЛ</v>
      </c>
      <c r="D250" s="35">
        <f>'[19]Прейскурант на подпись'!D23</f>
        <v>108838.21207171131</v>
      </c>
      <c r="E250" s="57">
        <f t="shared" si="4"/>
        <v>81628.659053783485</v>
      </c>
      <c r="F250" s="42"/>
      <c r="H250" s="16"/>
      <c r="I250" s="16"/>
      <c r="J250" s="17"/>
    </row>
    <row r="251" spans="1:10" ht="15.75">
      <c r="A251" s="15">
        <v>229</v>
      </c>
      <c r="B251" s="49" t="str">
        <f>'[19]Прейскурант на подпись'!B24</f>
        <v>Диагностика КЛ 6 (10) кВ - измерение ЧР</v>
      </c>
      <c r="C251" s="33" t="str">
        <f>'[19]Прейскурант на подпись'!C24</f>
        <v>1 КЛ</v>
      </c>
      <c r="D251" s="35">
        <f>'[19]Прейскурант на подпись'!D24</f>
        <v>108838.21207171131</v>
      </c>
      <c r="E251" s="57">
        <f t="shared" si="4"/>
        <v>81628.659053783485</v>
      </c>
      <c r="F251" s="42"/>
      <c r="H251" s="16"/>
      <c r="I251" s="16"/>
      <c r="J251" s="17"/>
    </row>
    <row r="252" spans="1:10" ht="15.75">
      <c r="A252" s="15">
        <v>230</v>
      </c>
      <c r="B252" s="49" t="str">
        <f>'[19]Прейскурант на подпись'!B25</f>
        <v>Комплексное диагностическое обследование силового трансформатора 110 кВ</v>
      </c>
      <c r="C252" s="33" t="str">
        <f>'[19]Прейскурант на подпись'!C25</f>
        <v>1 трансформатор</v>
      </c>
      <c r="D252" s="35">
        <f>'[19]Прейскурант на подпись'!D25</f>
        <v>193349.70403235118</v>
      </c>
      <c r="E252" s="57">
        <f t="shared" si="4"/>
        <v>145012.27802426339</v>
      </c>
      <c r="F252" s="42"/>
      <c r="H252" s="16"/>
      <c r="I252" s="16"/>
      <c r="J252" s="17"/>
    </row>
    <row r="253" spans="1:10" ht="15.75">
      <c r="A253" s="15">
        <v>231</v>
      </c>
      <c r="B253" s="49" t="str">
        <f>'[19]Прейскурант на подпись'!B26</f>
        <v>Комплексное диагностическое обследование силового трансформатора 35 кВ</v>
      </c>
      <c r="C253" s="33" t="str">
        <f>'[19]Прейскурант на подпись'!C26</f>
        <v>1 трансформатор</v>
      </c>
      <c r="D253" s="35">
        <f>'[19]Прейскурант на подпись'!D26</f>
        <v>141199.3658827976</v>
      </c>
      <c r="E253" s="57">
        <f t="shared" si="4"/>
        <v>105899.5244120982</v>
      </c>
      <c r="F253" s="42"/>
      <c r="H253" s="16"/>
      <c r="I253" s="16"/>
      <c r="J253" s="17"/>
    </row>
    <row r="254" spans="1:10" ht="15.75">
      <c r="A254" s="31"/>
      <c r="B254" s="32" t="str">
        <f>[20]Прейскурант!$B$19</f>
        <v>Доливка трансформаторного и кабельного масла</v>
      </c>
      <c r="C254" s="58"/>
      <c r="D254" s="59"/>
      <c r="E254" s="57">
        <f t="shared" si="4"/>
        <v>0</v>
      </c>
      <c r="F254" s="42"/>
      <c r="H254" s="16"/>
      <c r="I254" s="16"/>
      <c r="J254" s="17"/>
    </row>
    <row r="255" spans="1:10" ht="15.75">
      <c r="A255" s="33">
        <v>232</v>
      </c>
      <c r="B255" s="51" t="str">
        <f>[20]Прейскурант!B20</f>
        <v>Доливка масла на ТП 10/0,4 кВ в трансформатор мощностью 25-160 кВА</v>
      </c>
      <c r="C255" s="33" t="str">
        <f>[20]Прейскурант!C20</f>
        <v>1 услуга</v>
      </c>
      <c r="D255" s="35">
        <f>[20]Прейскурант!D20</f>
        <v>834.68455624634623</v>
      </c>
      <c r="E255" s="57">
        <f t="shared" si="4"/>
        <v>626.01341718475965</v>
      </c>
      <c r="F255" s="42"/>
      <c r="H255" s="16"/>
      <c r="I255" s="16"/>
      <c r="J255" s="17"/>
    </row>
    <row r="256" spans="1:10" ht="15.75">
      <c r="A256" s="33">
        <v>233</v>
      </c>
      <c r="B256" s="51" t="str">
        <f>[20]Прейскурант!B21</f>
        <v>Доливка масла на ТП 10/0,4 кВ в трансформатор мощностью 250-400 кВА</v>
      </c>
      <c r="C256" s="33" t="str">
        <f>[20]Прейскурант!C21</f>
        <v>1 услуга</v>
      </c>
      <c r="D256" s="35">
        <f>[20]Прейскурант!D21</f>
        <v>1147.6786012181981</v>
      </c>
      <c r="E256" s="57">
        <f t="shared" si="4"/>
        <v>860.7589509136485</v>
      </c>
      <c r="F256" s="42"/>
      <c r="H256" s="16"/>
      <c r="I256" s="16"/>
      <c r="J256" s="17"/>
    </row>
    <row r="257" spans="1:10" ht="15.75">
      <c r="A257" s="33">
        <v>234</v>
      </c>
      <c r="B257" s="51" t="str">
        <f>[20]Прейскурант!B22</f>
        <v>Доливка масла на ТП 10/0,4 кВ в трансформатор мощностью 630-1000 кВА</v>
      </c>
      <c r="C257" s="33" t="str">
        <f>[20]Прейскурант!C22</f>
        <v>1 услуга</v>
      </c>
      <c r="D257" s="35">
        <f>[20]Прейскурант!D22</f>
        <v>1523.2815860808423</v>
      </c>
      <c r="E257" s="57">
        <f t="shared" si="4"/>
        <v>1142.4611895606317</v>
      </c>
      <c r="F257" s="42"/>
      <c r="H257" s="16"/>
      <c r="I257" s="16"/>
      <c r="J257" s="17"/>
    </row>
    <row r="258" spans="1:10" ht="15.75">
      <c r="A258" s="33">
        <v>235</v>
      </c>
      <c r="B258" s="51" t="str">
        <f>[20]Прейскурант!B23</f>
        <v>Подпитка кабельным маслом баков давления МНКЛ 110кВ</v>
      </c>
      <c r="C258" s="33" t="str">
        <f>[20]Прейскурант!C23</f>
        <v>1 бак давления</v>
      </c>
      <c r="D258" s="35">
        <f>[20]Прейскурант!D23</f>
        <v>11652.718114013998</v>
      </c>
      <c r="E258" s="57">
        <f t="shared" si="4"/>
        <v>8739.5385855104978</v>
      </c>
      <c r="F258" s="42"/>
      <c r="H258" s="16"/>
      <c r="I258" s="16"/>
      <c r="J258" s="17"/>
    </row>
    <row r="259" spans="1:10" ht="15.75">
      <c r="A259" s="25"/>
      <c r="B259" s="36" t="str">
        <f>[21]Прейскурант!$B$15</f>
        <v>Прочие</v>
      </c>
      <c r="C259" s="54"/>
      <c r="D259" s="55"/>
      <c r="E259" s="57">
        <f t="shared" si="4"/>
        <v>0</v>
      </c>
      <c r="F259" s="42"/>
      <c r="H259" s="16"/>
      <c r="I259" s="16"/>
      <c r="J259" s="17"/>
    </row>
    <row r="260" spans="1:10" s="27" customFormat="1" ht="15.75">
      <c r="A260" s="15">
        <v>236</v>
      </c>
      <c r="B260" s="49" t="str">
        <f>[22]Прейскурант!B11</f>
        <v>Разбор одного образца КЛ 35-110кВ на соответствие ГОСТ, ТУ в кабельной лаборатории СКЛ</v>
      </c>
      <c r="C260" s="33" t="str">
        <f>[22]Прейскурант!C11</f>
        <v>1 образец</v>
      </c>
      <c r="D260" s="35">
        <f>[22]Прейскурант!D11</f>
        <v>6212.6146768924755</v>
      </c>
      <c r="E260" s="57">
        <f t="shared" si="4"/>
        <v>4659.4610076693571</v>
      </c>
      <c r="F260" s="42"/>
      <c r="G260" s="43"/>
      <c r="H260" s="16"/>
      <c r="I260" s="16"/>
      <c r="J260" s="28"/>
    </row>
    <row r="261" spans="1:10" s="27" customFormat="1" ht="15.75">
      <c r="A261" s="15">
        <v>237</v>
      </c>
      <c r="B261" s="49" t="str">
        <f>[22]Прейскурант!B12</f>
        <v>Разбор одного образца поврежденной КЛ 35 кВ в кабельной лаборатории СКЛ</v>
      </c>
      <c r="C261" s="33" t="str">
        <f>[22]Прейскурант!C12</f>
        <v>1 образец</v>
      </c>
      <c r="D261" s="35">
        <f>[22]Прейскурант!D12</f>
        <v>7070.6220950785455</v>
      </c>
      <c r="E261" s="57">
        <f t="shared" si="4"/>
        <v>5302.9665713089089</v>
      </c>
      <c r="F261" s="42"/>
      <c r="G261" s="43"/>
      <c r="H261" s="16"/>
      <c r="I261" s="16"/>
      <c r="J261" s="28"/>
    </row>
    <row r="262" spans="1:10" s="27" customFormat="1" ht="15.75">
      <c r="A262" s="15">
        <v>238</v>
      </c>
      <c r="B262" s="49" t="str">
        <f>[22]Прейскурант!B13</f>
        <v>Разбор одного образца кабеля 0,4-10кВ на соответствие ГОСТ, ТУ в кабельной лаборатории СКЛ</v>
      </c>
      <c r="C262" s="33" t="str">
        <f>[22]Прейскурант!C13</f>
        <v>1 образец</v>
      </c>
      <c r="D262" s="35">
        <f>[22]Прейскурант!D13</f>
        <v>2778.9032677369087</v>
      </c>
      <c r="E262" s="57">
        <f t="shared" si="4"/>
        <v>2084.1774508026815</v>
      </c>
      <c r="F262" s="42"/>
      <c r="G262" s="43"/>
      <c r="H262" s="16"/>
      <c r="I262" s="16"/>
      <c r="J262" s="28"/>
    </row>
    <row r="263" spans="1:10" s="27" customFormat="1" ht="31.5">
      <c r="A263" s="15">
        <v>239</v>
      </c>
      <c r="B263" s="50" t="str">
        <f>[22]Прейскурант!B14</f>
        <v>Разбор одного образца поврежденной КЛ 0,4-10-35кВ (кабель, свинцовая соединительная муфта, стальная воронка) в кабельной лаборатории СКЛ</v>
      </c>
      <c r="C263" s="33" t="str">
        <f>[22]Прейскурант!C14</f>
        <v>1 образец</v>
      </c>
      <c r="D263" s="35">
        <f>[22]Прейскурант!D14</f>
        <v>3727.3288670981756</v>
      </c>
      <c r="E263" s="57">
        <f t="shared" si="4"/>
        <v>2795.4966503236319</v>
      </c>
      <c r="F263" s="42"/>
      <c r="G263" s="43"/>
      <c r="H263" s="16"/>
      <c r="I263" s="16"/>
      <c r="J263" s="28"/>
    </row>
    <row r="264" spans="1:10" s="27" customFormat="1" ht="31.5">
      <c r="A264" s="15">
        <v>240</v>
      </c>
      <c r="B264" s="50" t="str">
        <f>[22]Прейскурант!B15</f>
        <v>Разбор одного образца поврежденной КЛ 0,4-10-35кВ (кабель, концевая, соединительная муфта на основе термоусадки) в кабельной лаборатории СКЛ</v>
      </c>
      <c r="C264" s="33" t="str">
        <f>[22]Прейскурант!C15</f>
        <v>1 образец</v>
      </c>
      <c r="D264" s="35">
        <f>[22]Прейскурант!D15</f>
        <v>2869.0710825477859</v>
      </c>
      <c r="E264" s="57">
        <f t="shared" si="4"/>
        <v>2151.8033119108395</v>
      </c>
      <c r="F264" s="42"/>
      <c r="G264" s="43"/>
      <c r="H264" s="16"/>
      <c r="I264" s="16"/>
      <c r="J264" s="28"/>
    </row>
    <row r="265" spans="1:10" s="27" customFormat="1" ht="15.75">
      <c r="A265" s="15">
        <v>241</v>
      </c>
      <c r="B265" s="49" t="str">
        <f>[22]Прейскурант!B16</f>
        <v>Подготовка и выдача заключения о состоянии  внешнего заземляющего контура РП, ТП, КТПН (без стоимости материалов)</v>
      </c>
      <c r="C265" s="33" t="str">
        <f>[22]Прейскурант!C16</f>
        <v>1 контур</v>
      </c>
      <c r="D265" s="35">
        <f>[22]Прейскурант!D16</f>
        <v>2413.7563432023317</v>
      </c>
      <c r="E265" s="57">
        <f t="shared" si="4"/>
        <v>1810.3172574017487</v>
      </c>
      <c r="F265" s="42"/>
      <c r="G265" s="43"/>
      <c r="H265" s="16"/>
      <c r="I265" s="16"/>
      <c r="J265" s="28"/>
    </row>
    <row r="266" spans="1:10" s="27" customFormat="1" ht="15.75">
      <c r="A266" s="15">
        <v>242</v>
      </c>
      <c r="B266" s="49" t="str">
        <f>[22]Прейскурант!B17</f>
        <v>Выполнение технических мероприятий, обеспечивающих безопасность проведения работ сторонней организацией</v>
      </c>
      <c r="C266" s="33" t="str">
        <f>[22]Прейскурант!C17</f>
        <v>1 мероприятие</v>
      </c>
      <c r="D266" s="35">
        <f>[22]Прейскурант!D17</f>
        <v>80099.165632912875</v>
      </c>
      <c r="E266" s="57">
        <f t="shared" si="4"/>
        <v>60074.374224684652</v>
      </c>
      <c r="F266" s="42"/>
      <c r="G266" s="43"/>
      <c r="H266" s="16"/>
      <c r="I266" s="16"/>
      <c r="J266" s="28"/>
    </row>
    <row r="267" spans="1:10" s="27" customFormat="1" ht="15.75">
      <c r="A267" s="15">
        <v>243</v>
      </c>
      <c r="B267" s="49" t="str">
        <f>[22]Прейскурант!B18</f>
        <v>Бурение ям для опоры ЛЭП 0,4-10 кВ</v>
      </c>
      <c r="C267" s="33" t="str">
        <f>[22]Прейскурант!C18</f>
        <v>1 яма</v>
      </c>
      <c r="D267" s="35">
        <f>[22]Прейскурант!D18</f>
        <v>681.85819855331886</v>
      </c>
      <c r="E267" s="57">
        <f t="shared" si="4"/>
        <v>511.39364891498917</v>
      </c>
      <c r="F267" s="42"/>
      <c r="G267" s="43"/>
      <c r="H267" s="16"/>
      <c r="I267" s="16"/>
      <c r="J267" s="28"/>
    </row>
    <row r="268" spans="1:10" s="27" customFormat="1" ht="15.75">
      <c r="A268" s="15">
        <v>244</v>
      </c>
      <c r="B268" s="49" t="str">
        <f>[22]Прейскурант!B19</f>
        <v xml:space="preserve">Окраска дверей  ТП </v>
      </c>
      <c r="C268" s="33" t="str">
        <f>[22]Прейскурант!C19</f>
        <v xml:space="preserve">1 кв.м </v>
      </c>
      <c r="D268" s="35">
        <f>[22]Прейскурант!D19</f>
        <v>113.83125874756348</v>
      </c>
      <c r="E268" s="57">
        <f t="shared" si="4"/>
        <v>85.373444060672611</v>
      </c>
      <c r="F268" s="42"/>
      <c r="G268" s="43"/>
      <c r="H268" s="16"/>
      <c r="I268" s="16"/>
      <c r="J268" s="28"/>
    </row>
    <row r="269" spans="1:10" s="27" customFormat="1" ht="15.75">
      <c r="A269" s="15">
        <v>245</v>
      </c>
      <c r="B269" s="49" t="str">
        <f>[22]Прейскурант!B20</f>
        <v>Нумерация опор</v>
      </c>
      <c r="C269" s="33" t="str">
        <f>[22]Прейскурант!C20</f>
        <v>1 опора</v>
      </c>
      <c r="D269" s="35">
        <f>[22]Прейскурант!D20</f>
        <v>607.0065891341751</v>
      </c>
      <c r="E269" s="57">
        <f t="shared" si="4"/>
        <v>455.25494185063133</v>
      </c>
      <c r="F269" s="42"/>
      <c r="G269" s="43"/>
      <c r="H269" s="16"/>
      <c r="I269" s="16"/>
      <c r="J269" s="28"/>
    </row>
    <row r="270" spans="1:10" s="27" customFormat="1" ht="15.75">
      <c r="A270" s="15">
        <v>246</v>
      </c>
      <c r="B270" s="49" t="str">
        <f>[22]Прейскурант!B21</f>
        <v>Нанесение диспетчерских наименований</v>
      </c>
      <c r="C270" s="33" t="str">
        <f>[22]Прейскурант!C21</f>
        <v>100 знаков</v>
      </c>
      <c r="D270" s="35">
        <f>[22]Прейскурант!D21</f>
        <v>1005.3412287350499</v>
      </c>
      <c r="E270" s="57">
        <f t="shared" si="4"/>
        <v>754.00592155128743</v>
      </c>
      <c r="F270" s="42"/>
      <c r="G270" s="43"/>
      <c r="H270" s="16"/>
      <c r="I270" s="16"/>
      <c r="J270" s="28"/>
    </row>
    <row r="271" spans="1:10" s="27" customFormat="1" ht="15.75">
      <c r="A271" s="15">
        <v>247</v>
      </c>
      <c r="B271" s="49" t="str">
        <f>[22]Прейскурант!B22</f>
        <v>Организация безопасного провоза  крупногабаритных грузов под ЛЭП</v>
      </c>
      <c r="C271" s="33" t="str">
        <f>[22]Прейскурант!C22</f>
        <v>1 пересечка</v>
      </c>
      <c r="D271" s="35">
        <f>[22]Прейскурант!D22</f>
        <v>27842.30180601422</v>
      </c>
      <c r="E271" s="57">
        <f t="shared" si="4"/>
        <v>20881.726354510665</v>
      </c>
      <c r="F271" s="42"/>
      <c r="G271" s="43"/>
      <c r="H271" s="16"/>
      <c r="I271" s="16"/>
      <c r="J271" s="28"/>
    </row>
    <row r="272" spans="1:10" s="27" customFormat="1" ht="31.5">
      <c r="A272" s="15">
        <v>248</v>
      </c>
      <c r="B272" s="50" t="str">
        <f>[22]Прейскурант!B25</f>
        <v>Определение объема работ при аварийном отключени ВЛ 35-110 кВ по вине посторонних организаций и физических лиц без повреждения оборудования</v>
      </c>
      <c r="C272" s="33" t="str">
        <f>[22]Прейскурант!C25</f>
        <v>1 услуга</v>
      </c>
      <c r="D272" s="35">
        <f>[22]Прейскурант!D25</f>
        <v>8244.7166721192007</v>
      </c>
      <c r="E272" s="57">
        <f t="shared" si="4"/>
        <v>6183.5375040894005</v>
      </c>
      <c r="F272" s="42"/>
      <c r="G272" s="43"/>
      <c r="H272" s="16"/>
      <c r="I272" s="16"/>
      <c r="J272" s="28"/>
    </row>
    <row r="273" spans="1:10" s="27" customFormat="1" ht="31.5" customHeight="1">
      <c r="A273" s="15">
        <v>249</v>
      </c>
      <c r="B273" s="50" t="str">
        <f>[22]Прейскурант!B26</f>
        <v>Определение объема работ при аварийном отключени ВЛ 35-110 кВ по вине посторонних организаций и физических лиц с повреждением 17%, но не более четырех проволок при закреплении оборванных или поврежденных проволок бандажами</v>
      </c>
      <c r="C273" s="33" t="str">
        <f>[22]Прейскурант!C26</f>
        <v>1 услуга</v>
      </c>
      <c r="D273" s="35">
        <f>[22]Прейскурант!D26</f>
        <v>21246.386163981435</v>
      </c>
      <c r="E273" s="57">
        <f t="shared" ref="E273:E285" si="5">D273*0.75</f>
        <v>15934.789622986076</v>
      </c>
      <c r="F273" s="42"/>
      <c r="G273" s="43"/>
      <c r="H273" s="16"/>
      <c r="I273" s="16"/>
      <c r="J273" s="28"/>
    </row>
    <row r="274" spans="1:10" s="27" customFormat="1" ht="15.75">
      <c r="A274" s="15">
        <v>250</v>
      </c>
      <c r="B274" s="49" t="str">
        <f>[22]Прейскурант!B27</f>
        <v>Оказание услуг по организации временного электроснабжения (ДГУ)</v>
      </c>
      <c r="C274" s="33"/>
      <c r="D274" s="35"/>
      <c r="E274" s="57">
        <f t="shared" si="5"/>
        <v>0</v>
      </c>
      <c r="F274" s="42"/>
      <c r="G274" s="43"/>
      <c r="H274" s="16"/>
      <c r="I274" s="16"/>
      <c r="J274" s="28"/>
    </row>
    <row r="275" spans="1:10" s="27" customFormat="1" ht="31.5">
      <c r="A275" s="15">
        <v>251</v>
      </c>
      <c r="B275" s="50" t="str">
        <f>[22]Прейскурант!B28</f>
        <v>Оказание услуг по предоставлению ДГУ-100кВА : доставка/вывоз оборудования, подключение/отключение ДГУ, первый час работы ДГУ</v>
      </c>
      <c r="C275" s="33" t="str">
        <f>[22]Прейскурант!C28</f>
        <v>1 услуга</v>
      </c>
      <c r="D275" s="35">
        <f>[22]Прейскурант!D28</f>
        <v>30878.376630113096</v>
      </c>
      <c r="E275" s="57">
        <f t="shared" si="5"/>
        <v>23158.782472584822</v>
      </c>
      <c r="F275" s="42"/>
      <c r="G275" s="43"/>
      <c r="H275" s="16"/>
      <c r="I275" s="16"/>
      <c r="J275" s="28"/>
    </row>
    <row r="276" spans="1:10" s="27" customFormat="1" ht="15.75">
      <c r="A276" s="15">
        <v>252</v>
      </c>
      <c r="B276" s="49" t="str">
        <f>[22]Прейскурант!B29</f>
        <v xml:space="preserve">Стоимость каждого последующего часа работы ДГУ-100кВА </v>
      </c>
      <c r="C276" s="33" t="str">
        <f>[22]Прейскурант!C29</f>
        <v>1час работы</v>
      </c>
      <c r="D276" s="35">
        <f>[22]Прейскурант!D29</f>
        <v>1977.3332624620559</v>
      </c>
      <c r="E276" s="57">
        <f t="shared" si="5"/>
        <v>1482.9999468465419</v>
      </c>
      <c r="F276" s="42"/>
      <c r="G276" s="43"/>
      <c r="H276" s="16"/>
      <c r="I276" s="16"/>
      <c r="J276" s="28"/>
    </row>
    <row r="277" spans="1:10" s="27" customFormat="1" ht="31.5">
      <c r="A277" s="15">
        <v>253</v>
      </c>
      <c r="B277" s="50" t="str">
        <f>[22]Прейскурант!B30</f>
        <v>Оказание услуг по предоставлению ДГУ-200кВА  : доставка/вывоз оборудования, подключение/отключение ДГУ, первый час работы ДГУ</v>
      </c>
      <c r="C277" s="33" t="str">
        <f>[22]Прейскурант!C30</f>
        <v>1 услуга</v>
      </c>
      <c r="D277" s="35">
        <f>[22]Прейскурант!D30</f>
        <v>31952.853596078228</v>
      </c>
      <c r="E277" s="57">
        <f t="shared" si="5"/>
        <v>23964.64019705867</v>
      </c>
      <c r="F277" s="42"/>
      <c r="G277" s="43"/>
      <c r="H277" s="16"/>
      <c r="I277" s="16"/>
      <c r="J277" s="28"/>
    </row>
    <row r="278" spans="1:10" s="27" customFormat="1" ht="15.75">
      <c r="A278" s="15">
        <v>254</v>
      </c>
      <c r="B278" s="49" t="str">
        <f>[22]Прейскурант!B31</f>
        <v xml:space="preserve">Стоимость каждого последующего часа работы ДГУ-200кВА </v>
      </c>
      <c r="C278" s="33" t="str">
        <f>[22]Прейскурант!C31</f>
        <v>1час работы</v>
      </c>
      <c r="D278" s="35">
        <f>[22]Прейскурант!D31</f>
        <v>3051.810228427194</v>
      </c>
      <c r="E278" s="57">
        <f t="shared" si="5"/>
        <v>2288.8576713203956</v>
      </c>
      <c r="F278" s="42"/>
      <c r="G278" s="43"/>
      <c r="H278" s="16"/>
      <c r="I278" s="16"/>
      <c r="J278" s="28"/>
    </row>
    <row r="279" spans="1:10" s="27" customFormat="1" ht="31.5">
      <c r="A279" s="15">
        <v>255</v>
      </c>
      <c r="B279" s="50" t="str">
        <f>[22]Прейскурант!B32</f>
        <v xml:space="preserve">Оказание услуг по предоставлению ДГУ-400кВА  : доставка/вывоз оборудования, подключение/отключение ДГУ, первый час работы ДГУ </v>
      </c>
      <c r="C279" s="33" t="str">
        <f>[22]Прейскурант!C32</f>
        <v>1 услуга</v>
      </c>
      <c r="D279" s="35">
        <f>[22]Прейскурант!D32</f>
        <v>34720.039290617366</v>
      </c>
      <c r="E279" s="57">
        <f t="shared" si="5"/>
        <v>26040.029467963024</v>
      </c>
      <c r="F279" s="42"/>
      <c r="G279" s="43"/>
      <c r="H279" s="16"/>
      <c r="I279" s="16"/>
      <c r="J279" s="28"/>
    </row>
    <row r="280" spans="1:10" s="27" customFormat="1" ht="15.75">
      <c r="A280" s="15">
        <v>256</v>
      </c>
      <c r="B280" s="49" t="str">
        <f>[22]Прейскурант!B33</f>
        <v xml:space="preserve">Стоимость каждого последующего часа работы  ДГУ-400кВА </v>
      </c>
      <c r="C280" s="33" t="str">
        <f>[22]Прейскурант!C33</f>
        <v>1час работы</v>
      </c>
      <c r="D280" s="35">
        <f>[22]Прейскурант!D33</f>
        <v>5818.9959229663327</v>
      </c>
      <c r="E280" s="57">
        <f t="shared" si="5"/>
        <v>4364.2469422247495</v>
      </c>
      <c r="F280" s="42"/>
      <c r="G280" s="43"/>
      <c r="H280" s="16"/>
      <c r="I280" s="16"/>
      <c r="J280" s="28"/>
    </row>
    <row r="281" spans="1:10" s="27" customFormat="1" ht="31.5">
      <c r="A281" s="15">
        <v>257</v>
      </c>
      <c r="B281" s="50" t="str">
        <f>[22]Прейскурант!B34</f>
        <v>Оказание услуг по предоставлению ДГУ-450кВА :доставка/вывоз оборудования, подключение/отключение ДГУ,  первый час работы ДГУ</v>
      </c>
      <c r="C281" s="33" t="str">
        <f>[22]Прейскурант!C34</f>
        <v>1 услуга</v>
      </c>
      <c r="D281" s="35">
        <f>[22]Прейскурант!D34</f>
        <v>35215.803139375181</v>
      </c>
      <c r="E281" s="57">
        <f t="shared" si="5"/>
        <v>26411.852354531387</v>
      </c>
      <c r="F281" s="42"/>
      <c r="G281" s="43"/>
      <c r="H281" s="16"/>
      <c r="I281" s="16"/>
      <c r="J281" s="28"/>
    </row>
    <row r="282" spans="1:10" s="27" customFormat="1" ht="15.75">
      <c r="A282" s="15">
        <v>258</v>
      </c>
      <c r="B282" s="49" t="str">
        <f>[22]Прейскурант!B35</f>
        <v>Стоимость каждого последующего часа работы ДГУ-450 кВА</v>
      </c>
      <c r="C282" s="33" t="str">
        <f>[22]Прейскурант!C35</f>
        <v>1час работы</v>
      </c>
      <c r="D282" s="35">
        <f>[22]Прейскурант!D35</f>
        <v>6314.7597717241424</v>
      </c>
      <c r="E282" s="57">
        <f t="shared" si="5"/>
        <v>4736.0698287931064</v>
      </c>
      <c r="F282" s="42"/>
      <c r="G282" s="43"/>
      <c r="H282" s="16"/>
      <c r="I282" s="16"/>
      <c r="J282" s="28"/>
    </row>
    <row r="283" spans="1:10" s="27" customFormat="1" ht="31.5">
      <c r="A283" s="15">
        <v>259</v>
      </c>
      <c r="B283" s="50" t="str">
        <f>[22]Прейскурант!B36</f>
        <v>Оказание услуг по предоставлению ДГУ-650кВА :доставка/вывоз оборудования, подключение/отключение ДГУ,  первый час работы ДГУ</v>
      </c>
      <c r="C283" s="33" t="str">
        <f>[22]Прейскурант!C36</f>
        <v>1 услуга</v>
      </c>
      <c r="D283" s="35">
        <f>[22]Прейскурант!D36</f>
        <v>37567.072502270632</v>
      </c>
      <c r="E283" s="57">
        <f t="shared" si="5"/>
        <v>28175.304376702974</v>
      </c>
      <c r="F283" s="42"/>
      <c r="G283" s="43"/>
      <c r="H283" s="16"/>
      <c r="I283" s="16"/>
      <c r="J283" s="28"/>
    </row>
    <row r="284" spans="1:10" s="27" customFormat="1" ht="15.75">
      <c r="A284" s="15">
        <v>260</v>
      </c>
      <c r="B284" s="49" t="str">
        <f>[22]Прейскурант!B37</f>
        <v xml:space="preserve">Стоимость каждого последующего часа работы  ДГУ-650кВА </v>
      </c>
      <c r="C284" s="33" t="str">
        <f>[22]Прейскурант!C37</f>
        <v>1час работы</v>
      </c>
      <c r="D284" s="35">
        <f>[22]Прейскурант!D37</f>
        <v>8666.0291346195954</v>
      </c>
      <c r="E284" s="57">
        <f t="shared" si="5"/>
        <v>6499.5218509646966</v>
      </c>
      <c r="F284" s="42"/>
      <c r="G284" s="43"/>
      <c r="H284" s="16"/>
      <c r="I284" s="16"/>
      <c r="J284" s="28"/>
    </row>
    <row r="285" spans="1:10" s="27" customFormat="1" ht="15.75">
      <c r="A285" s="15">
        <v>261</v>
      </c>
      <c r="B285" s="49" t="str">
        <f>[22]Прейскурант!B38</f>
        <v>Технический контроль и обслуживание 1 км трассы охранной зоны ЛЭП (где проложен ВОЛС)</v>
      </c>
      <c r="C285" s="33" t="str">
        <f>[22]Прейскурант!C38</f>
        <v>1 км</v>
      </c>
      <c r="D285" s="35">
        <f>[22]Прейскурант!D38</f>
        <v>6125.3865621207078</v>
      </c>
      <c r="E285" s="57">
        <f t="shared" si="5"/>
        <v>4594.0399215905309</v>
      </c>
      <c r="F285" s="42"/>
      <c r="G285" s="43"/>
      <c r="H285" s="16"/>
      <c r="I285" s="16"/>
      <c r="J285" s="28"/>
    </row>
    <row r="286" spans="1:10" s="27" customFormat="1" ht="15.75">
      <c r="A286" s="23"/>
      <c r="B286" s="23"/>
      <c r="C286" s="23"/>
      <c r="D286" s="23"/>
      <c r="E286" s="24"/>
      <c r="F286" s="42"/>
      <c r="G286" s="43"/>
      <c r="H286" s="16"/>
      <c r="I286" s="16"/>
      <c r="J286" s="28"/>
    </row>
    <row r="287" spans="1:10" s="27" customFormat="1" ht="15.75">
      <c r="A287" s="23"/>
      <c r="B287" s="23"/>
      <c r="C287" s="23"/>
      <c r="D287" s="23"/>
      <c r="E287" s="24"/>
      <c r="F287" s="42"/>
      <c r="G287" s="43"/>
      <c r="H287" s="16"/>
      <c r="I287" s="16"/>
      <c r="J287" s="28"/>
    </row>
    <row r="288" spans="1:10" s="27" customFormat="1" ht="15.75">
      <c r="A288" s="23"/>
      <c r="B288" s="23"/>
      <c r="C288" s="23"/>
      <c r="D288" s="23"/>
      <c r="E288" s="24"/>
      <c r="F288" s="42"/>
      <c r="G288" s="43"/>
      <c r="H288" s="16"/>
      <c r="I288" s="16"/>
      <c r="J288" s="28"/>
    </row>
    <row r="289" spans="1:10" s="27" customFormat="1" ht="15.75">
      <c r="A289" s="23"/>
      <c r="B289" s="23"/>
      <c r="C289" s="23"/>
      <c r="D289" s="23"/>
      <c r="E289" s="24"/>
      <c r="F289" s="42"/>
      <c r="G289" s="43"/>
      <c r="H289" s="16"/>
      <c r="I289" s="16"/>
      <c r="J289" s="28"/>
    </row>
    <row r="290" spans="1:10" s="27" customFormat="1" ht="15.75">
      <c r="A290" s="23"/>
      <c r="B290" s="23"/>
      <c r="C290" s="23"/>
      <c r="D290" s="23"/>
      <c r="E290" s="24"/>
      <c r="F290" s="42"/>
      <c r="G290" s="43"/>
      <c r="H290" s="16"/>
      <c r="I290" s="16"/>
      <c r="J290" s="28"/>
    </row>
    <row r="291" spans="1:10" s="21" customFormat="1" ht="18.75">
      <c r="A291" s="18"/>
      <c r="B291" s="19"/>
      <c r="C291" s="18"/>
      <c r="D291" s="20" t="s">
        <v>4</v>
      </c>
      <c r="E291" s="44"/>
      <c r="F291" s="44"/>
      <c r="G291" s="44"/>
    </row>
  </sheetData>
  <autoFilter ref="A14:M14"/>
  <mergeCells count="3">
    <mergeCell ref="C1:D1"/>
    <mergeCell ref="C7:D7"/>
    <mergeCell ref="B12:D13"/>
  </mergeCells>
  <printOptions horizontalCentered="1"/>
  <pageMargins left="0.23622047244094491" right="0.23622047244094491" top="0.23" bottom="0.51" header="0.22" footer="0.15748031496062992"/>
  <pageSetup paperSize="9" scale="67" fitToHeight="0" orientation="portrait" r:id="rId1"/>
  <headerFooter>
    <oddFooter>&amp;CСтраница &amp;С&amp;P</oddFooter>
  </headerFooter>
  <rowBreaks count="2" manualBreakCount="2">
    <brk id="27" max="3" man="1"/>
    <brk id="1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</vt:lpstr>
      <vt:lpstr>Прейскурант!Заголовки_для_печати</vt:lpstr>
      <vt:lpstr>Прейскурант!Область_печати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2017-05-12T13:14:38Z</dcterms:modified>
</cp:coreProperties>
</file>